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9245" windowHeight="37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_FilterDatabase" localSheetId="0" hidden="1">'Лист1'!$A$34:$Y$258</definedName>
    <definedName name="_xlnm.Print_Area" localSheetId="0">'Лист1'!$A$1:$Y$262</definedName>
  </definedNames>
  <calcPr fullCalcOnLoad="1"/>
</workbook>
</file>

<file path=xl/sharedStrings.xml><?xml version="1.0" encoding="utf-8"?>
<sst xmlns="http://schemas.openxmlformats.org/spreadsheetml/2006/main" count="1974" uniqueCount="610">
  <si>
    <t>Кол-во,
объем</t>
  </si>
  <si>
    <t>шт</t>
  </si>
  <si>
    <t>№ 
п/п</t>
  </si>
  <si>
    <t>Код 
по 
КПВЭД 
(6 знаков)</t>
  </si>
  <si>
    <t>Акционерное общество</t>
  </si>
  <si>
    <t>шт.</t>
  </si>
  <si>
    <t>Срок осуществления закупок (предполагаемая дата/месяц проведения)</t>
  </si>
  <si>
    <t>1. Товары</t>
  </si>
  <si>
    <t xml:space="preserve">2. Работы </t>
  </si>
  <si>
    <t xml:space="preserve">3. Услуги 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</si>
  <si>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</si>
  <si>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</si>
  <si>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</si>
  <si>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</si>
  <si>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</si>
  <si>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</si>
  <si>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</si>
  <si>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</si>
  <si>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</si>
  <si>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</si>
  <si>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</si>
  <si>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</si>
  <si>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</si>
  <si>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</si>
  <si>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>Условия поставки по ИНКОТЕРМС 2000, условия оплаты, сроки и график поставки товаров, выполнения работ, оказания услуг</t>
  </si>
  <si>
    <t>"УТВЕРЖДЕН":</t>
  </si>
  <si>
    <t>пара</t>
  </si>
  <si>
    <t>Годовой план закупок товаров, работ и услуг на 2010 год  - АО " КазТрансОйл-Сервис" (Уточненный)</t>
  </si>
  <si>
    <t>кг</t>
  </si>
  <si>
    <t>м</t>
  </si>
  <si>
    <t>компл.</t>
  </si>
  <si>
    <t>Головной убор</t>
  </si>
  <si>
    <t>Головной убор (зимний, на 2 года)</t>
  </si>
  <si>
    <t>Спец.обувь (летняя)</t>
  </si>
  <si>
    <t>Спец.обувь (зимняя)</t>
  </si>
  <si>
    <t>Валенки</t>
  </si>
  <si>
    <t>Теплая куртка</t>
  </si>
  <si>
    <t>Рукавицы теплые</t>
  </si>
  <si>
    <t>Рукавицы рабочие</t>
  </si>
  <si>
    <t>Сапоги резиновые</t>
  </si>
  <si>
    <t>Спец.одежда (повар)</t>
  </si>
  <si>
    <t>Спец.обувь</t>
  </si>
  <si>
    <t>Бабочка</t>
  </si>
  <si>
    <t>один источник</t>
  </si>
  <si>
    <t>запрос ценовых предложений</t>
  </si>
  <si>
    <t>СФ АО "КТО-Сервис", ЮКО, Сарыагашский          р-н.</t>
  </si>
  <si>
    <t>Закуп текстиля для ресторана, гостиницы и сауны</t>
  </si>
  <si>
    <t xml:space="preserve">Скатерть </t>
  </si>
  <si>
    <t>хлопок   VIP</t>
  </si>
  <si>
    <t xml:space="preserve">Салфетки </t>
  </si>
  <si>
    <t xml:space="preserve">Скатерть хлопок   </t>
  </si>
  <si>
    <t xml:space="preserve">Салфетки хлопок   </t>
  </si>
  <si>
    <t>Чайная пара</t>
  </si>
  <si>
    <t>СФ АО "КТО-Сервис", ЮКО, Сарыагашский              р-н</t>
  </si>
  <si>
    <t xml:space="preserve">шт </t>
  </si>
  <si>
    <t>Кофейник 0,75 л</t>
  </si>
  <si>
    <t>Молочники</t>
  </si>
  <si>
    <t>Стаканы</t>
  </si>
  <si>
    <t>Тарелки 15\5 см</t>
  </si>
  <si>
    <t>Бульонница для супов</t>
  </si>
  <si>
    <t>Салатница</t>
  </si>
  <si>
    <t>Тарелки под кашу</t>
  </si>
  <si>
    <t>Набор для специй</t>
  </si>
  <si>
    <t>Пиала для сотрудников</t>
  </si>
  <si>
    <t>Чайники для сотрудников</t>
  </si>
  <si>
    <t>Кессе для сотрудников</t>
  </si>
  <si>
    <t>Тарелка для сотрудников</t>
  </si>
  <si>
    <t>Ложка столовая для сотрудников</t>
  </si>
  <si>
    <t>Вилка столовая для сотрудников</t>
  </si>
  <si>
    <t>Бокал для вина</t>
  </si>
  <si>
    <t>Рюмка водочная,коньячная</t>
  </si>
  <si>
    <t>Кувшины 1 литровые</t>
  </si>
  <si>
    <t xml:space="preserve">Ложка столовая </t>
  </si>
  <si>
    <t>Ложка чайная</t>
  </si>
  <si>
    <t>Ложка десертная</t>
  </si>
  <si>
    <t xml:space="preserve">Вилка столовая </t>
  </si>
  <si>
    <t>Нож столовый</t>
  </si>
  <si>
    <t>Вазы для фруктов средняя</t>
  </si>
  <si>
    <t>Креманки</t>
  </si>
  <si>
    <t>Розетки для икры 9 см</t>
  </si>
  <si>
    <t>Розетки для меда 7 см</t>
  </si>
  <si>
    <t>Корзина для хлеба</t>
  </si>
  <si>
    <t>Ножи для хлеба,сыра</t>
  </si>
  <si>
    <t>Сахарницы</t>
  </si>
  <si>
    <t>Тарелка 23/5</t>
  </si>
  <si>
    <t>Тарелка 25/5</t>
  </si>
  <si>
    <t>Тарелка овальная</t>
  </si>
  <si>
    <t>Леген фарфоровый средний</t>
  </si>
  <si>
    <t>Салфетка для натирания стаканов</t>
  </si>
  <si>
    <t>Разнос официантский</t>
  </si>
  <si>
    <t>Кастрюля 8 литров</t>
  </si>
  <si>
    <t>Кастрюля 5 литров</t>
  </si>
  <si>
    <t>Кастрюля 2 литров</t>
  </si>
  <si>
    <t>Кастрюля  12 литров</t>
  </si>
  <si>
    <t>Кастрюля  15 литров</t>
  </si>
  <si>
    <t>Кастрюля  20 литров</t>
  </si>
  <si>
    <t>Мантоварка/разных размеров/</t>
  </si>
  <si>
    <t>Сковорода (комплект)</t>
  </si>
  <si>
    <t>Сито</t>
  </si>
  <si>
    <t>Поварская игла</t>
  </si>
  <si>
    <t>Ложки для гарниров разное</t>
  </si>
  <si>
    <t>Миксер бытовой</t>
  </si>
  <si>
    <t>Блендр 3-х литровый</t>
  </si>
  <si>
    <t>Фритюрница 3 х литровая</t>
  </si>
  <si>
    <t>Соковыжималка цитрусовая</t>
  </si>
  <si>
    <t>Соковыжималка оващная</t>
  </si>
  <si>
    <t>Конфорка для эл,печи(занусси) 23,5 с</t>
  </si>
  <si>
    <t>Гастороемкость 1/100 из нерж.стал</t>
  </si>
  <si>
    <t>Гастроемкость 1/65</t>
  </si>
  <si>
    <t>Гастроемкость 1/3-65</t>
  </si>
  <si>
    <t>Гастроемкость 2/3-65</t>
  </si>
  <si>
    <t>Шумовка разных размеров</t>
  </si>
  <si>
    <t>Лопатка гарнирная</t>
  </si>
  <si>
    <t>на 12 персон для VIP</t>
  </si>
  <si>
    <t>открытый тендер</t>
  </si>
  <si>
    <t>семена Ти</t>
  </si>
  <si>
    <t xml:space="preserve">Семена для Ти - TEE Mixture.Состав: 20% мятлик луговой – MIDNIGHT; 20% мятлик луговой – MOONLIGHT; 20% мятлик луговой – ENIQUE; 20% овсяница красная жесткая – TIFFANY; 20% райграс пастбищный – ROADRANNER
</t>
  </si>
  <si>
    <t>семена Грин</t>
  </si>
  <si>
    <t xml:space="preserve">Семена для Грина. Вид- полевица побегоносная Agrostis Stolonifera сорт -САТО
</t>
  </si>
  <si>
    <t>семена Фервей</t>
  </si>
  <si>
    <t xml:space="preserve">Cемена для Фервея – FAIRWAY Mixture. Состав: 20% мятлик луговой – MIDNIGHT; 20% мятлик луговой – MOONLIGHT; 20% мятлик луговой – ENIQUE; 20% овсяница красная жесткая – TIFFANY; 20% райграс пастбищный - ROADRANNER
</t>
  </si>
  <si>
    <t>семена Раф</t>
  </si>
  <si>
    <t xml:space="preserve">Семена для Раф – OUTER Roydh Mixture.Состав: 40% овсяница овечья – Bignorn; 40% овсяница овечья – Discovery; 20% овсяница красная жесткая – TIFFANY
</t>
  </si>
  <si>
    <t>итого по товарам:</t>
  </si>
  <si>
    <t>работа</t>
  </si>
  <si>
    <t>сентябрь 2010г.</t>
  </si>
  <si>
    <t>Работы по регулеровке и замене полотна бильярдных столов</t>
  </si>
  <si>
    <t>ГК "Самал"              г. Актау</t>
  </si>
  <si>
    <t>итого по работам:</t>
  </si>
  <si>
    <t>услуга</t>
  </si>
  <si>
    <t>ЦА (г. Астана)</t>
  </si>
  <si>
    <t>Текущий ремонт кабинетов</t>
  </si>
  <si>
    <t>Побелка покраска, замена линолиума</t>
  </si>
  <si>
    <t xml:space="preserve">Закуп услуг по обязательному страхованию работников от несчастных случаев </t>
  </si>
  <si>
    <t xml:space="preserve"> Обязательное страхование гражданско-правовой ответственности работодателя за причинение вреда жизни и здоровью работника при исполнении им трудовых (служебных) обязанностей</t>
  </si>
  <si>
    <t>октябрь 2010г.</t>
  </si>
  <si>
    <t>г. Астана  г.Актау г.Сарыагаш, ЦА (вкл. Атырау и Павлодар)</t>
  </si>
  <si>
    <t>Услуги по подписке на периодическую печать</t>
  </si>
  <si>
    <t>декабрь 2010г.</t>
  </si>
  <si>
    <t xml:space="preserve"> ЦА (г. Астана)</t>
  </si>
  <si>
    <t>Услуги по изготовлению имиджевой продукции</t>
  </si>
  <si>
    <t xml:space="preserve">изготовление фирменных бланков, визиток, фишок и т.д. </t>
  </si>
  <si>
    <t>Услуги по проведению Нового года</t>
  </si>
  <si>
    <t>праздничный ужин, фото - видео съемка, приглашение тамады</t>
  </si>
  <si>
    <t>Бас киім</t>
  </si>
  <si>
    <t>бас киім (қысқы, 2 жылға)</t>
  </si>
  <si>
    <t>Арнайы аяқ киім (жазғы)</t>
  </si>
  <si>
    <t>Арнайы аяқ киім (қысқы)</t>
  </si>
  <si>
    <t>Пима</t>
  </si>
  <si>
    <t>Жылы күрте</t>
  </si>
  <si>
    <t>Жылы қолғақ</t>
  </si>
  <si>
    <t>Жұмыс қолғап</t>
  </si>
  <si>
    <t>Резинка етік</t>
  </si>
  <si>
    <t>Арнайы киім (аспазшы)</t>
  </si>
  <si>
    <t>Арнайы аяқ киім</t>
  </si>
  <si>
    <t>Көбелек (галстук)</t>
  </si>
  <si>
    <t>Дастархан</t>
  </si>
  <si>
    <t>Сулықтар</t>
  </si>
  <si>
    <t xml:space="preserve">Мақта орамал </t>
  </si>
  <si>
    <t>Мақта сулықтар</t>
  </si>
  <si>
    <t>Шай жұбы</t>
  </si>
  <si>
    <t>Кофеге арналған ыдыс 0,75 л</t>
  </si>
  <si>
    <t>Сүтқұйғыштар</t>
  </si>
  <si>
    <t>Стакандар</t>
  </si>
  <si>
    <t>Тарелкалар 15\5 см</t>
  </si>
  <si>
    <t>Көже ішетін ыдыс</t>
  </si>
  <si>
    <t>Салатқа арналған ыдыс</t>
  </si>
  <si>
    <t>Ботқаға арналған тарелкалар</t>
  </si>
  <si>
    <t>Дәмдеуіш жинағы</t>
  </si>
  <si>
    <t>Қызметкерлерге арналған кеселер</t>
  </si>
  <si>
    <t>Қызметкерлерге арналған шәйнектер</t>
  </si>
  <si>
    <t>Қызметкерлерге арналған тарелкалар</t>
  </si>
  <si>
    <t>Қызметкерлерге арналған ас қасық</t>
  </si>
  <si>
    <t>Қызметкерлерге арналған ас шанышқы</t>
  </si>
  <si>
    <t>Виноға арналған бокал</t>
  </si>
  <si>
    <t>Арақ-шарапқа арналған рюмка</t>
  </si>
  <si>
    <t>1 литрлік құмыра</t>
  </si>
  <si>
    <t>Ас қасық</t>
  </si>
  <si>
    <t>Шай қасық</t>
  </si>
  <si>
    <t>Орташа қасық</t>
  </si>
  <si>
    <t>Ас шанышқы</t>
  </si>
  <si>
    <t>Ас пышақ</t>
  </si>
  <si>
    <t>Орташа жеміс вазасы</t>
  </si>
  <si>
    <t>Креманкалар</t>
  </si>
  <si>
    <t xml:space="preserve"> Уылдырыққа арналған табақша 9 см</t>
  </si>
  <si>
    <t>Балға арналған табақша 7 см</t>
  </si>
  <si>
    <t>Нанға арналған себет</t>
  </si>
  <si>
    <t xml:space="preserve">Ірімшікке, нанға арналған пышақ </t>
  </si>
  <si>
    <t>Қант сауыты</t>
  </si>
  <si>
    <t xml:space="preserve">Сопақ тарелка </t>
  </si>
  <si>
    <t xml:space="preserve"> Орташа фарфор легені </t>
  </si>
  <si>
    <t>Стакан сүртуге арналған сулықтар</t>
  </si>
  <si>
    <t>Даяшының таратқышы</t>
  </si>
  <si>
    <t>Кастрөл 8 литрлік</t>
  </si>
  <si>
    <t>Кастрөл 5 литрлік</t>
  </si>
  <si>
    <t>Кастрөл 2 литрлік</t>
  </si>
  <si>
    <t>Кастрөл  12 литрлік</t>
  </si>
  <si>
    <t>Кастрөл 15 литрлік</t>
  </si>
  <si>
    <t>Кастрөл  20 литрлік</t>
  </si>
  <si>
    <t>Мантопісіретін /әр түрлі көлемде/</t>
  </si>
  <si>
    <t>Таба  (жинақ)</t>
  </si>
  <si>
    <t>Аспазшы инесі</t>
  </si>
  <si>
    <t>Әр түрлі гарнирге арналған қасық.</t>
  </si>
  <si>
    <t>Тұрмыстық миксер</t>
  </si>
  <si>
    <t>Блендр 3 литрлік</t>
  </si>
  <si>
    <t>Фритюрница 3  литрлік</t>
  </si>
  <si>
    <t>Цитрустік шырын сыққышы</t>
  </si>
  <si>
    <t>Көкөніс шырын сыққышы</t>
  </si>
  <si>
    <t xml:space="preserve">  эл,пеш конфоркасы (занусси) 23,5 с</t>
  </si>
  <si>
    <t>Гастороыдысы 1/100 из даттанбай. Болат</t>
  </si>
  <si>
    <t>Гастроыдысы 1/65</t>
  </si>
  <si>
    <t>Гастроыдысы 1/3-65</t>
  </si>
  <si>
    <t>Гастроыдысы 2/3-65</t>
  </si>
  <si>
    <t>Ет шабатын балта</t>
  </si>
  <si>
    <t>Әр көлемдегі кепсер</t>
  </si>
  <si>
    <t>Гарнир күрекшесі</t>
  </si>
  <si>
    <t xml:space="preserve"> 1 литрлік құмыра</t>
  </si>
  <si>
    <t xml:space="preserve">Асханалық сервиз </t>
  </si>
  <si>
    <t>Ти тұқымы</t>
  </si>
  <si>
    <t xml:space="preserve"> Грин тұқымы</t>
  </si>
  <si>
    <t>Фервей тұқымы</t>
  </si>
  <si>
    <t>Раф тұқымы</t>
  </si>
  <si>
    <t xml:space="preserve">Бильярд үстелдерінің матасын реттеу және ауыстыру жөніндегі жұмыс </t>
  </si>
  <si>
    <t>Кабинеттерге ағымдағы жөндеу</t>
  </si>
  <si>
    <t xml:space="preserve"> VIP мақта</t>
  </si>
  <si>
    <t>12 персонға VIP</t>
  </si>
  <si>
    <t xml:space="preserve">Ти тұқым - TEE Mixture. Құрамы : 20% Көгал мятлигі – MIDNIGHT; 20% көгал мятлигі – MOONLIGHT; 20% көгал мятлигі– ENIQUE; 20% қатты, қызыл жүгері – TIFFANY; 20% райграс жайылымдық– ROADRANNER
</t>
  </si>
  <si>
    <t xml:space="preserve">Грин тұқымы. Түрі - жайылымдық балаусы Agrostis Stolonifera сорт -САТО
</t>
  </si>
  <si>
    <t xml:space="preserve"> Раф тұқымы – OUTER Roydh Mixture. Құрамы: 40% қой жүгерісі – Bignorn; 40% қой жүгерісі – Discovery; 20% қызыл, қатты, жүгері – TIFFANY
</t>
  </si>
  <si>
    <t>сылау, сырлау, линолиум ауыстыру</t>
  </si>
  <si>
    <t>"КазТрансОйл-Сервис"</t>
  </si>
  <si>
    <t>еңбек ((қызметтік) міндеттерін орындау барысында жұмыскердің өмірі мен денсаулығына зиян келтіргенде жұмыс берушіні азаматтық-құқықтық жауапкершілікпен міндетті сақтандыру</t>
  </si>
  <si>
    <t xml:space="preserve">Бақытсыз оқиғадан қызметкерлерді міндетті сақтандыру қызметін сатып алу. </t>
  </si>
  <si>
    <t>Имидждік өнімді дайындау жөніндегі қызмет</t>
  </si>
  <si>
    <t>бланк,визитка, фишка және т.б. дайындау</t>
  </si>
  <si>
    <t>мерекелік дастархан, фото, бейне камера, асаба шақыру</t>
  </si>
  <si>
    <t xml:space="preserve">«ҚазТрансОйл-Сервис» </t>
  </si>
  <si>
    <t>Трос газовый</t>
  </si>
  <si>
    <t>Воздушный фильтр</t>
  </si>
  <si>
    <t>Маслянный фильтр</t>
  </si>
  <si>
    <t>утвержденных Приказом №20/2 от 26.02.2010г.</t>
  </si>
  <si>
    <t xml:space="preserve">с учетом Изменений и дополнений №2 
</t>
  </si>
  <si>
    <t>утвержденных Приказом №16/2  от 02.02.2010г.</t>
  </si>
  <si>
    <t xml:space="preserve">с учетом Изменений №1
</t>
  </si>
  <si>
    <t>Приказом № 2 от 5 января 2010 г.</t>
  </si>
  <si>
    <t>Закуп спортивных товаров</t>
  </si>
  <si>
    <t>Клюшки для проката</t>
  </si>
  <si>
    <t>Закуп прочего товара и оборудования</t>
  </si>
  <si>
    <t>Устройство (воздушное) для чистки обуви</t>
  </si>
  <si>
    <t>Факс лазерный</t>
  </si>
  <si>
    <t>Газосварочный аппарат</t>
  </si>
  <si>
    <t>Сарыгашский р-н, гольф-клуб</t>
  </si>
  <si>
    <t xml:space="preserve">Компьютеры </t>
  </si>
  <si>
    <t>ЦА</t>
  </si>
  <si>
    <t>Автоматизация программы 1-с Бухгалтерия</t>
  </si>
  <si>
    <t>Шина</t>
  </si>
  <si>
    <t>Блок управления</t>
  </si>
  <si>
    <t xml:space="preserve">Нож подвижный </t>
  </si>
  <si>
    <t>Плунжер на аппаратуру</t>
  </si>
  <si>
    <t>Неподвижный нож</t>
  </si>
  <si>
    <t>Косилка для Ти  Reelmaster 2000-D 03431</t>
  </si>
  <si>
    <t>Косилка для Грина   Greensmatser 3250-D 04383</t>
  </si>
  <si>
    <t>Топливный фильтр</t>
  </si>
  <si>
    <t>Вальцы грумерные</t>
  </si>
  <si>
    <t>Гидронасос для вращения секций</t>
  </si>
  <si>
    <t>Нож подвижный</t>
  </si>
  <si>
    <t>Нож неподвижный</t>
  </si>
  <si>
    <t>Стартер в комплекте</t>
  </si>
  <si>
    <t>Трос для переключения передач</t>
  </si>
  <si>
    <t>Шины передние[20x10.00-10]</t>
  </si>
  <si>
    <t>Шины задние[24x12.00-12]</t>
  </si>
  <si>
    <t>Рулевые наконечники</t>
  </si>
  <si>
    <t>Универсальная машина  Workman 3300-D 07362</t>
  </si>
  <si>
    <t>Косилка для Рафа  Groundsmaster 4500-D model 30856</t>
  </si>
  <si>
    <t>Воздушный фильтр наружный</t>
  </si>
  <si>
    <t>Воздушный фильтр внутренний</t>
  </si>
  <si>
    <t xml:space="preserve">Нож роторный </t>
  </si>
  <si>
    <t>Шланг для гидравлики</t>
  </si>
  <si>
    <t>Соединительная пружина</t>
  </si>
  <si>
    <t>Прокладка на головку</t>
  </si>
  <si>
    <t>Топливный насос</t>
  </si>
  <si>
    <t>Плунжер</t>
  </si>
  <si>
    <t>Турбо компрессор</t>
  </si>
  <si>
    <t xml:space="preserve">Машина для выравнивания банкиров SandPro 3020 </t>
  </si>
  <si>
    <t>Шланг гидравлический</t>
  </si>
  <si>
    <t>Рулевой механизм, ось</t>
  </si>
  <si>
    <t>Шина задняя</t>
  </si>
  <si>
    <t>Косилка для Фервей  Reelmaster 5400-D model 03544</t>
  </si>
  <si>
    <t>Ручная гринокосилка  Greensmaster 1000 Model    04052</t>
  </si>
  <si>
    <t>Ремень[8ммX 15мм]</t>
  </si>
  <si>
    <t>Включатель зажигания</t>
  </si>
  <si>
    <t>Набор колец</t>
  </si>
  <si>
    <t xml:space="preserve">Организацион-но - правовая форма организации </t>
  </si>
  <si>
    <t>Западный филиал (г. Атырау), Восточный филиал (г. Павлодар)</t>
  </si>
  <si>
    <t>сапоги зимние</t>
  </si>
  <si>
    <t xml:space="preserve">Костюм для администратора </t>
  </si>
  <si>
    <t xml:space="preserve">Костюм для повара </t>
  </si>
  <si>
    <t>СОК, в г. Атырау</t>
  </si>
  <si>
    <t>сентябрь 2010 г.</t>
  </si>
  <si>
    <t>гольф-клуб Сарыагаш</t>
  </si>
  <si>
    <t>DDP,  оплата по факту, август 2010 г.</t>
  </si>
  <si>
    <t xml:space="preserve">октябрь 2010г. </t>
  </si>
  <si>
    <t xml:space="preserve">с учетом Изменений №3 
</t>
  </si>
  <si>
    <t>Ед. изм.</t>
  </si>
  <si>
    <t xml:space="preserve"> сентябрь         2010 г.</t>
  </si>
  <si>
    <t>Сарыагашский р-н,гольф-клуб, санаторий</t>
  </si>
  <si>
    <t>СФ АО "КТО-Сервис", ЮКО, Сарыагашский          р-н., гольф-клуб</t>
  </si>
  <si>
    <t xml:space="preserve"> DDP,  оплата по факту,  сентябрь 2010 г.</t>
  </si>
  <si>
    <t xml:space="preserve"> DDP,  оплата по факту,  сентябрь - декабрь 2010 г.</t>
  </si>
  <si>
    <t>DDP,  оплата по факту, сентябрь           2010 г.</t>
  </si>
  <si>
    <t>DDP,  оплата по факту, сентябрь             2010 г.</t>
  </si>
  <si>
    <t>DDP,  оплата - предоплата, сентябрь           2010 г.</t>
  </si>
  <si>
    <t>DDP,  оплата - предоплата, сентябрь    2010 г.</t>
  </si>
  <si>
    <t>DDP,  оплата - по факту, декабрь             2010 г.</t>
  </si>
  <si>
    <t>DDP,  оплата - предоплата, декабрь    2010 г.</t>
  </si>
  <si>
    <t>DDP,  оплата - предоплата, октябрь   2010 г.</t>
  </si>
  <si>
    <t>г. Сарыагаш,                       г. Актау,                      ЦА (г. Астана)</t>
  </si>
  <si>
    <t>DDP,  оплата - предоплата, декабрь   2010 г.</t>
  </si>
  <si>
    <t>утвержденных Приказом №58 от 13.08.2010г.</t>
  </si>
  <si>
    <t>Закуп спецодежды для персонала</t>
  </si>
  <si>
    <t>Закуп посуды для ресторана</t>
  </si>
  <si>
    <t>Закуп семян</t>
  </si>
  <si>
    <t>Закуп запасных частей для специальной  техники гольф-клуба</t>
  </si>
  <si>
    <t>Жазғы костюм</t>
  </si>
  <si>
    <t>Желетке мен шалбар</t>
  </si>
  <si>
    <t>Костюм  летний</t>
  </si>
  <si>
    <t>Жилетка и брюки</t>
  </si>
  <si>
    <t>Обувь летняя</t>
  </si>
  <si>
    <t>Жазғы аяқ киім</t>
  </si>
  <si>
    <t>удлиненная жилетка и брюки</t>
  </si>
  <si>
    <t>Спец.одежда  для уборщицы, горничной</t>
  </si>
  <si>
    <t>Спец.обувь для уборщицы, горничной</t>
  </si>
  <si>
    <t xml:space="preserve">жилетка, брюки, рубашка </t>
  </si>
  <si>
    <t>Спец.одежда для официанта</t>
  </si>
  <si>
    <t>Бабочка для официанта</t>
  </si>
  <si>
    <t>Футболка с коротким рукавом для уборщицы</t>
  </si>
  <si>
    <t>Спец.обувь для  уборщиц</t>
  </si>
  <si>
    <t>Спец.одежда</t>
  </si>
  <si>
    <t>ұзын желетке мен шалбар</t>
  </si>
  <si>
    <t xml:space="preserve">Арнайы киім </t>
  </si>
  <si>
    <t xml:space="preserve">Арнайы аяқ киім </t>
  </si>
  <si>
    <t xml:space="preserve">Куртка </t>
  </si>
  <si>
    <t>утепленная, зимняя</t>
  </si>
  <si>
    <t>Қысқы жылы күрте</t>
  </si>
  <si>
    <t>Күрте</t>
  </si>
  <si>
    <t xml:space="preserve">Толстовка </t>
  </si>
  <si>
    <t>Жейде</t>
  </si>
  <si>
    <t xml:space="preserve">Қысқы </t>
  </si>
  <si>
    <t>Зимняя</t>
  </si>
  <si>
    <t xml:space="preserve">Шапка </t>
  </si>
  <si>
    <t>с утеплением, зимняя</t>
  </si>
  <si>
    <t>Бөрік</t>
  </si>
  <si>
    <t>Қысқы жылы бөрік</t>
  </si>
  <si>
    <t>зимние</t>
  </si>
  <si>
    <t xml:space="preserve">Ботинки </t>
  </si>
  <si>
    <t>қысқы</t>
  </si>
  <si>
    <t>Бәтеңке</t>
  </si>
  <si>
    <t xml:space="preserve">Үй сыпырушының арнайы киімі </t>
  </si>
  <si>
    <t>Футболка для уборщицы, горничной</t>
  </si>
  <si>
    <t xml:space="preserve">с коротким рукавом </t>
  </si>
  <si>
    <t xml:space="preserve">Қысқа жеңді </t>
  </si>
  <si>
    <t>Үй сыпырушының футболкасы</t>
  </si>
  <si>
    <t>Үй сыпырушының арнайы аяқ киімі</t>
  </si>
  <si>
    <t>Даяшыға арналған көбелек (галстук)</t>
  </si>
  <si>
    <t>қысқы жылы күрте</t>
  </si>
  <si>
    <t>Күртке</t>
  </si>
  <si>
    <t>Спец.одежда  для уборщицы</t>
  </si>
  <si>
    <t>сапоги</t>
  </si>
  <si>
    <t xml:space="preserve"> зимние</t>
  </si>
  <si>
    <t>Етік</t>
  </si>
  <si>
    <t>Жаңа жылды өткізу қызметі</t>
  </si>
  <si>
    <t>артикул 5108</t>
  </si>
  <si>
    <t>артикул 108-3811</t>
  </si>
  <si>
    <t>артикул 106-9277</t>
  </si>
  <si>
    <t>артикул 105-6768</t>
  </si>
  <si>
    <t>артикул 104-3970</t>
  </si>
  <si>
    <t>артикул 104-1380</t>
  </si>
  <si>
    <t>артикул 100-3191</t>
  </si>
  <si>
    <t>артикул 108-3842</t>
  </si>
  <si>
    <t>артикул 112-9452</t>
  </si>
  <si>
    <t>артикул 112-9200</t>
  </si>
  <si>
    <t>артикул 70-8500</t>
  </si>
  <si>
    <t>артикул 105-5792</t>
  </si>
  <si>
    <t>артикул 93-4264</t>
  </si>
  <si>
    <t>артикул 110-2598</t>
  </si>
  <si>
    <t>артикул 110-2549</t>
  </si>
  <si>
    <t>артикул 110-2548</t>
  </si>
  <si>
    <t>артикул 99-9691</t>
  </si>
  <si>
    <t>артикул 112-3163</t>
  </si>
  <si>
    <t>артикул 106-7868</t>
  </si>
  <si>
    <t>артикул 106-6898</t>
  </si>
  <si>
    <t>артикул 110-2537</t>
  </si>
  <si>
    <t>артикул 110-2536</t>
  </si>
  <si>
    <t>артикул 106-6774</t>
  </si>
  <si>
    <t>артикул 63-8300</t>
  </si>
  <si>
    <t>артикул 104-5169</t>
  </si>
  <si>
    <t>артикул 108-3814</t>
  </si>
  <si>
    <t>артикул 108-3816</t>
  </si>
  <si>
    <t>артикул 105—9810-03</t>
  </si>
  <si>
    <t>артикул 104-5502</t>
  </si>
  <si>
    <t>артикул 104-5505</t>
  </si>
  <si>
    <t>артикул 104-5500</t>
  </si>
  <si>
    <t>артикул 104-5501</t>
  </si>
  <si>
    <t>артикул 104-5504</t>
  </si>
  <si>
    <t>артикул 104-5511</t>
  </si>
  <si>
    <t>артикул 104-5512</t>
  </si>
  <si>
    <t>артикул 104-5513</t>
  </si>
  <si>
    <t>артикул 92-1753</t>
  </si>
  <si>
    <t>артикул 100-9160</t>
  </si>
  <si>
    <t>артикул 112-8400</t>
  </si>
  <si>
    <t>артикул 100-9201</t>
  </si>
  <si>
    <t>артикул 95-3465</t>
  </si>
  <si>
    <t>артикул 104-0451</t>
  </si>
  <si>
    <t>артикул 108-7093</t>
  </si>
  <si>
    <t>артикул 98-7612</t>
  </si>
  <si>
    <t>артикул 23-9740</t>
  </si>
  <si>
    <t>артикул 95-5805</t>
  </si>
  <si>
    <t>артикул 95-0560</t>
  </si>
  <si>
    <t>артикул 85-6610</t>
  </si>
  <si>
    <t>артикул 108-3841</t>
  </si>
  <si>
    <t>артикул 108-3810</t>
  </si>
  <si>
    <t>артикул 104-9322</t>
  </si>
  <si>
    <t>артикул 104-9321</t>
  </si>
  <si>
    <t>артикул 100-3877</t>
  </si>
  <si>
    <t>артикул 98-4583</t>
  </si>
  <si>
    <t>артикул 104-0057</t>
  </si>
  <si>
    <t>артикул 104-0069</t>
  </si>
  <si>
    <t>артикул 86-5910</t>
  </si>
  <si>
    <t>артикул 93-6152</t>
  </si>
  <si>
    <t>артикул 98-9643</t>
  </si>
  <si>
    <t>артикул 63-8610</t>
  </si>
  <si>
    <t>артикул 14-0649</t>
  </si>
  <si>
    <t>артикул 65-6200</t>
  </si>
  <si>
    <t>артикул 93-6097</t>
  </si>
  <si>
    <t>артикул 107-7606</t>
  </si>
  <si>
    <t>артикул 93-4263</t>
  </si>
  <si>
    <t>артикул 106-6364</t>
  </si>
  <si>
    <t>артикул BE- VDB-807620</t>
  </si>
  <si>
    <t>20% мятлик луговой - Midnight; 20% мятлик лугововй - Moonlight; 20% мятлик луговой - Enique; 20% овсянница красная жесткая - Tiffany; 20% райграс пастбищный - Roadranner</t>
  </si>
  <si>
    <t>40% овсянница овечья - Bignorn;  40% овсянница овечья - Discovery; 20% овсянница красная жесткая - Tiffany</t>
  </si>
  <si>
    <t>полевица побегоносная Agrostis Stolonifera  сорт - САТО</t>
  </si>
  <si>
    <t>Аспазшыға арналған костюм</t>
  </si>
  <si>
    <t>Әкімшіге арналған костюм</t>
  </si>
  <si>
    <t xml:space="preserve">Даяшының арнайы киімі </t>
  </si>
  <si>
    <t>Қысқы етік</t>
  </si>
  <si>
    <t>Пайдалануға алу клюшкалар</t>
  </si>
  <si>
    <t>Летний</t>
  </si>
  <si>
    <t>Жазғы</t>
  </si>
  <si>
    <t>Халат женский</t>
  </si>
  <si>
    <t>Әйел шапаны</t>
  </si>
  <si>
    <t>Ауа сүзгі</t>
  </si>
  <si>
    <t>Басқару блогы</t>
  </si>
  <si>
    <t>Жылжымалы пышақ</t>
  </si>
  <si>
    <t>Аппаратураға плунжер</t>
  </si>
  <si>
    <t>Жылжымайтын пышақ</t>
  </si>
  <si>
    <t>Отын сүзгі</t>
  </si>
  <si>
    <t>Май сүзгі</t>
  </si>
  <si>
    <t>Грумерлі белдігі</t>
  </si>
  <si>
    <t>Секция айналу үшін гидронасос</t>
  </si>
  <si>
    <t>Стартер жинақпен</t>
  </si>
  <si>
    <t>Газ тросы</t>
  </si>
  <si>
    <t>Қайта қосу тросы</t>
  </si>
  <si>
    <t>Алдыңғы шина</t>
  </si>
  <si>
    <t>Артқы шина</t>
  </si>
  <si>
    <t>Меңгерлік ұштық</t>
  </si>
  <si>
    <t>Сыртқы ауа сүзгі</t>
  </si>
  <si>
    <t>Ішкі ауа сүзгі</t>
  </si>
  <si>
    <t>Ротор пышағы</t>
  </si>
  <si>
    <t>Гидравлика шлангісі</t>
  </si>
  <si>
    <t>Қосу пружинасы</t>
  </si>
  <si>
    <t>Шоғырбасқа төсем</t>
  </si>
  <si>
    <t>Меңгерлік механизмі</t>
  </si>
  <si>
    <t>Оталдыру қосқышы</t>
  </si>
  <si>
    <t>Шығыршық жинағы</t>
  </si>
  <si>
    <t>Аяқ киім тазалайтын (ауа) құрылғы</t>
  </si>
  <si>
    <t xml:space="preserve">Компьютерлер </t>
  </si>
  <si>
    <t>Лазерлік факс</t>
  </si>
  <si>
    <t>VIP ғимаратқа орындықтар</t>
  </si>
  <si>
    <t>Газдәнекерлік аппараты</t>
  </si>
  <si>
    <t>1-с бухгалтерия бағдарламасын автоматтардыру</t>
  </si>
  <si>
    <t>17.22.12</t>
  </si>
  <si>
    <t>23.13.12</t>
  </si>
  <si>
    <t>23.41.11</t>
  </si>
  <si>
    <t>13.92.16</t>
  </si>
  <si>
    <t>14.14.23</t>
  </si>
  <si>
    <t>14.14.30</t>
  </si>
  <si>
    <t>15.20.14</t>
  </si>
  <si>
    <t>15.20.13</t>
  </si>
  <si>
    <t>15.20.40</t>
  </si>
  <si>
    <t>01.19.39</t>
  </si>
  <si>
    <t>26.20.18</t>
  </si>
  <si>
    <t>26.20.14</t>
  </si>
  <si>
    <t>Скамейки для VIP здания</t>
  </si>
  <si>
    <t>16.29.12</t>
  </si>
  <si>
    <t>58.19.19</t>
  </si>
  <si>
    <t>41.00.40</t>
  </si>
  <si>
    <t>Сосуды для питья (бокалы), кроме стеклокерамики</t>
  </si>
  <si>
    <t>25.71.14</t>
  </si>
  <si>
    <t>43.39.11</t>
  </si>
  <si>
    <t>65.12.11</t>
  </si>
  <si>
    <t>22.19.30</t>
  </si>
  <si>
    <t>28.25.14</t>
  </si>
  <si>
    <t>17.22.13</t>
  </si>
  <si>
    <t>31.00.12</t>
  </si>
  <si>
    <t>32.99.11</t>
  </si>
  <si>
    <t>14.13.22</t>
  </si>
  <si>
    <t>25.71.11</t>
  </si>
  <si>
    <t>13.96.16</t>
  </si>
  <si>
    <t>28.13.25</t>
  </si>
  <si>
    <t>25.93.11</t>
  </si>
  <si>
    <t>25.91.12</t>
  </si>
  <si>
    <t>Иелеуіш</t>
  </si>
  <si>
    <t xml:space="preserve">Столово-чайный сервиз </t>
  </si>
  <si>
    <t>колпак, рубашка, брюки</t>
  </si>
  <si>
    <t>рубашка, брюки, пиджак</t>
  </si>
  <si>
    <t>сентябрь              2010 г.</t>
  </si>
  <si>
    <t>14.19.41</t>
  </si>
  <si>
    <t>32.30.15</t>
  </si>
  <si>
    <t>Топор для рубки мясо</t>
  </si>
  <si>
    <t>Жейде мен шалбар, қалпақ</t>
  </si>
  <si>
    <t xml:space="preserve">Жейде мен шалбар, </t>
  </si>
  <si>
    <t>DDP,  оплата - предоплата, октябрь           2010 г.</t>
  </si>
  <si>
    <t>октябрь  2010г.</t>
  </si>
  <si>
    <t>октябрь 2010 г.</t>
  </si>
  <si>
    <t>сентябрь 2010 г</t>
  </si>
  <si>
    <t xml:space="preserve">с учетом Изменений №4 
</t>
  </si>
  <si>
    <t>утвержденных Приказом №60 от 03.09.2010г.</t>
  </si>
  <si>
    <t>DDP,  оплата - по факту, сентябрь         2010 г.</t>
  </si>
  <si>
    <t>DDP,  оплата - по факту, октябрь    2010 г.</t>
  </si>
  <si>
    <t>20% қоңырбас шабындық - Midnight; 20% қоңырбас шабындық - Moonlight; 20% қоңырбас шабындық - Enique; 20% қызыл қатты сұлы - Tiffany; 20% жайлым райграс  - Roadranner</t>
  </si>
  <si>
    <t>жайлымдық жас өркен Agrostis Stolonifera  сорт - САТО</t>
  </si>
  <si>
    <t>40% қой сұлысы - Bignorn;  40% қой сұлысы - Discovery; 20% қызыл қатты сұлы - Tiffany</t>
  </si>
  <si>
    <t xml:space="preserve">с учетом Изменений №5 
</t>
  </si>
  <si>
    <t>утвержденных Приказом №62 от 08.09.2010г.</t>
  </si>
  <si>
    <t>Сварочный аппарат, электрод 1,5-3,5; постоянный ток, электрогенератор 2КW, бензиновый</t>
  </si>
  <si>
    <t xml:space="preserve">Клюшки в наборе (Бег, Вуд-1,2,3, Айроны - 9,8,7,6,5,4,3,S,Р, Паттер) </t>
  </si>
  <si>
    <t>сентябрь          2010 г.</t>
  </si>
  <si>
    <t>Сарыгашский р-н, санаторий "Алтын Булак"</t>
  </si>
  <si>
    <t>32.50.50</t>
  </si>
  <si>
    <t>Ингалятор</t>
  </si>
  <si>
    <t xml:space="preserve">компрессиондық стационарлық 5 (7) орын; өкпе ауруларын емдеуге арналған;суды, майды шашу; жинақ майсыз  компрессордан, ауа магистралынан; жеке аэродинимикалық (аэрозольды) ингалятордан тұрады; салмағы-15кг;  компрессордың көлемі-280*190*315мм; жүйедегі қысым-1,7атм </t>
  </si>
  <si>
    <t xml:space="preserve">компрессионный стационарный на 5 (7) мест; предназначен для лечения легочных заболеваний; распыляет как водные, так и масла; комплект состоит из безмаслянного компрессора, воздушной магистрали; индивидуальных аэродинимических (аэрозольных) ингаляторов; вес не более-15кг; габариты компрессора-280*190*315мм; давление в системе-1,7атм </t>
  </si>
  <si>
    <t>сентябрь         2010 г.</t>
  </si>
  <si>
    <t xml:space="preserve">Озонатор </t>
  </si>
  <si>
    <t xml:space="preserve">Озонотерапияға арналған медициналық құралдар; жоғарғы дәлелділікпен берілген озон концентрациясын қолдау. </t>
  </si>
  <si>
    <t xml:space="preserve">Медицинское оборудование для озонотерапии; высокая точность поддержания заданной концентрации озона </t>
  </si>
  <si>
    <t>32.50.30</t>
  </si>
  <si>
    <t>Кровать - массажер</t>
  </si>
  <si>
    <t>Көп бейінді  омыртқа созылу қызметімен терапевтік кровать-уқалаушы; күші 220Вт 60Гр; пайдаланатын қуаты: басты уқалауды пайдаланғанда 80-200, созылу қызметін пайдаланғанда 40Ват; максималды температура режимі 30-60ºС; көлемі: 610х1970х120мм; салмағы: 66кг</t>
  </si>
  <si>
    <t>Многофункциональная терапевтическая кровать-массажер с функцией растяжения позвоночника; напряжение 220Вт 60Гр; потребляемые мощности: 80-200 Ват при использовании основной функции массажа, 40Ват при использовании функции растяжения; максимальный температурный режим 30-60ºС; размеры: 610х1970х120мм; вес: 66кг</t>
  </si>
  <si>
    <t>Оттегі көбігін алуға арналған құрал</t>
  </si>
  <si>
    <t>Аппарат для получения кислородной пены</t>
  </si>
  <si>
    <t>Толымдылығы: тұрқы шыны, сүзгіш 8 дана, тұрқы төсеніші. Аталған тұрқы орташа нәтижелілікпен сағатына 120-150 бөлікпен  кез келген үй-жайда автономды жұмысқа арналаған Көлемі: ұзындығы-410мм, ені-312мм, биіктігі -260мм, салмағы-4,7кг</t>
  </si>
  <si>
    <t>Комплектация: корпус стеклянный, фильтр 8шт, прокладка корпуса. Данная комплектация предназначена для автономной работы в любых помещениях при средней производительности 120-150 порций в час. Габариты: длина-410мм, ширина-312мм, высота-260мм, вес-4,7кг</t>
  </si>
  <si>
    <t>26.60.13</t>
  </si>
  <si>
    <t>Автоматты биохимиялық анализатор</t>
  </si>
  <si>
    <t>Автоматический биохимический анализатор</t>
  </si>
  <si>
    <t xml:space="preserve">РК-МТ-5№003854  12.02.2007ж.; Көлемі (ВхШхД) 625х860х700мм; анализатор салмағы-116кг; автоматты биохимиялық анализатор-компьютер, монитор, лазерлі ақ - қара принтер, тоқтаусыз ток өткізетін қуат көзі, реагенттің старттық жинағы  </t>
  </si>
  <si>
    <t xml:space="preserve">РК-МТ-5№003854 от 12.02.2007г.; Габариты (ВхШхД) 625х860х700мм; вес анализатора-116кг; автоматический биохимический анализатор-компьютер, монитор, лазерный черно-белый принтер, блок бесперебойного питания, стартовый набор реагентов </t>
  </si>
  <si>
    <t>Ауыз қуысын суландыру мен сумен уқалау жасауға арналған баған</t>
  </si>
  <si>
    <t>Стойка для орошения и гидромассажа десен</t>
  </si>
  <si>
    <t>арнайы сумен уқалау құралы,  бағанға орнатылған қатынастырғыш; баған ПВХ жасалған, соққыға қарсы полистиролмен қапталған, спиртті термометрмен, қабылдау экранмен сифонмен жабдықталған. Бағананың салмағы (дозатор құралынсыз) -20кг; габариттік көлемі: биіктігі-790мм, ені-600мм, тереңдігі-610мм; жинағы: баған-экран, сумен уқалау құралы, ұштық, бұқтырма, жалғастық, төлқұжат, дозатор құралы</t>
  </si>
  <si>
    <t>специальное гидромассажное устройство, в стойку вмонтирован смеситель; стойка изготовлена из ПВХ, облицована ударопрочным полистиролом, оборудована спиртовым термометром, приемной чашей с экраном и сифоном. Масса стойки (без дозаторного устройства) -20кг; габаритные размеры: высота-790мм, ширина-600мм, глубина-610мм; комплектность: стойка-экран, гидромассажное устройство, наконечник, заглушка, штуцер, паспорт, дозаторное устройство</t>
  </si>
  <si>
    <t>Андро-гин</t>
  </si>
  <si>
    <t>Базалық блок 4 канал, цветоритмометриге арналған көзілдірік. магнитті-лазерлі сәуле шығарғыш ішкі электрстимулятормен,  электрстимулятормен лазерлі сәуле шығарғыш (уретралды),  магнитлазерлі терапевті шашыратқыш</t>
  </si>
  <si>
    <t>Базовый блок 4 канала, очки для цветоритмометрии. Излучатель магнитно-лазерный внутриполостной с электростимулятором, излучатель лазерный с электростимулятором (уретральный), головка излучающая магнитолазерная терапевтическая</t>
  </si>
  <si>
    <t>Газбен дәрі жіберу аппараты</t>
  </si>
  <si>
    <t>Аппарат для газовой инъекции</t>
  </si>
  <si>
    <t>СО2  газбен егетін мөлшерлі аппарат; Толымдау: басқару құралы, мөлшерді генерирлеу,  цифрлы дисплеимен жабдықталған, дәрі жіберетіннің жұмыс бөлігі, сүзгі және редукциалы клапан СО2, диаметрі кіші бір рет қолданатын шприц қолданылады. /толымдауға кірмейді/</t>
  </si>
  <si>
    <r>
      <t>Дозированный аппарат газовых уколов СО</t>
    </r>
    <r>
      <rPr>
        <sz val="8"/>
        <rFont val="Times New Roman"/>
        <family val="1"/>
      </rPr>
      <t>2</t>
    </r>
    <r>
      <rPr>
        <sz val="11"/>
        <rFont val="Times New Roman"/>
        <family val="1"/>
      </rPr>
      <t>; Комплектация: управляющее устройство, генерирующего дозы, оснащенного цифровым дисплеем, рабочей частью инъекций, входным фильтром  и редукционным клапаном СО</t>
    </r>
    <r>
      <rPr>
        <sz val="8"/>
        <rFont val="Times New Roman"/>
        <family val="1"/>
      </rPr>
      <t>2</t>
    </r>
    <r>
      <rPr>
        <sz val="11"/>
        <rFont val="Times New Roman"/>
        <family val="1"/>
      </rPr>
      <t>, для проведения процедуры используются стандартные одноразовые шприцы малого диаметра /не входят в комплект поставки/</t>
    </r>
  </si>
  <si>
    <t>Гематологиялық анализаторы</t>
  </si>
  <si>
    <t>Автоматический гематологический анализатор</t>
  </si>
  <si>
    <t>РК-МТ-5№002866  21.10.2005ж.; 19 параметрлі+3 гистограммалы,  лейкоциттерді  дифференцировкалау  3 субпопуляциямен; жұмыстың екі нұсқасы: тұтас қан және алдын ала бөлу; естелігі 35000 үлгіде ;  сканерді пайдалану мүмкіндігі бар коды-BAR; қуат көзі  220В желіден, 50/60Гц; көлемі (ВхШхД) 460х390х400мм; автоматты гематологиялық анализатор-компьютер, монитор, лазерлі ақ-қара принтер, тоқтаусыз қуат көзінің блогы, старттық  реагент жинағы  1000 анализ</t>
  </si>
  <si>
    <t>РК-МТ-5№002866 от 21.10.2005г.; 19 параметров+3 гистограммы, дифференцировка лейкоцитов по 3-м субпопуляциям; Два варианта работы: цельная кровь и предварительное разведение; память на 35000 результатов образцов; возможно использование сканера BAR-кодов; электропитание от сети 220В, 50/60Гц; габариты (ВхШхД) 460х390х400мм; автоматический гематологический анализатор-компьютер, монитор, лазерный черно-белый принтер, блок бесперебойного питания, стартовый набор реагентов на 1000 анализов</t>
  </si>
  <si>
    <t>27.20.21</t>
  </si>
  <si>
    <t>Клаб кардарға арналған аккумуляторлық батареялар</t>
  </si>
  <si>
    <t>Аккумуляторные батареи для клаб каров</t>
  </si>
  <si>
    <t xml:space="preserve"> Bv Trojan 12v моделі</t>
  </si>
  <si>
    <t>модель Bv Trojan 12v</t>
  </si>
  <si>
    <t>Сарыгашский р-н, гольф-клуб "Сарыагаш"</t>
  </si>
  <si>
    <t xml:space="preserve"> 8VGC x C 8v моделі</t>
  </si>
  <si>
    <t>модель 8VGC x C 8v</t>
  </si>
  <si>
    <t xml:space="preserve">с учетом Изменений №6 
</t>
  </si>
  <si>
    <t>утвержденных Приказом №67 от 14.09.2010г.</t>
  </si>
  <si>
    <t>итого по услугам:</t>
  </si>
  <si>
    <t>DDP,  оплата - предоплата, сентябрь         2010 г.</t>
  </si>
  <si>
    <t>33.20.29</t>
  </si>
  <si>
    <t>Жасанды көлдерді тазалау үшін аэраторларды орнату</t>
  </si>
  <si>
    <t>Установка аэраторов для чистки исскуственных озер</t>
  </si>
  <si>
    <t>аэраторларды орнату бойынша қызметтер, соның ішінде созатын тростарды орнату, тростарды бекітуге арналған анкерлік болттарды орнату, розеткаларды орнату, қорғаныс айырғыш құралын орнату, термоусадочный жалғастырғышты орнату.</t>
  </si>
  <si>
    <t xml:space="preserve">услуги  по установке аэраторов, в том числе установка натяжных тросов , установка анкерных болтов для  крепления тросов, установка розеток, установка устройства защитного отключения, уставновка термоусадочных муфт </t>
  </si>
  <si>
    <t>Всего:</t>
  </si>
  <si>
    <t xml:space="preserve">с учетом Изменений №7 
</t>
  </si>
  <si>
    <t>утвержденных Приказом №73 от 21.09.2010г.</t>
  </si>
  <si>
    <t xml:space="preserve">с учетом Изменений №8 
</t>
  </si>
  <si>
    <t>утвержденных Приказом №77 от 06.10.2010г.</t>
  </si>
  <si>
    <t>42.91.20</t>
  </si>
  <si>
    <t>Келес өзенінің арнасын нығайту жөніндегі мердігерлік жұмыстары</t>
  </si>
  <si>
    <t>подрядные работы по укреплению русла реки Келес</t>
  </si>
  <si>
    <t>октябрь,           2010 г.</t>
  </si>
  <si>
    <t>Сарыагашский р-н, гольф-клуб</t>
  </si>
  <si>
    <t>DDP,  оплата - предоплата, октябрь    2010 г.</t>
  </si>
  <si>
    <t xml:space="preserve">Азық-түлік қоймасы және кинозалымен 100 орындық асхана құрылысы </t>
  </si>
  <si>
    <t>Строительство столовой на 100 мест со складом продуктов и кинозала</t>
  </si>
  <si>
    <t>октябрь,            2010 г.</t>
  </si>
  <si>
    <t>Сарыагашский р-н, санаторий "Алтын Булак"</t>
  </si>
  <si>
    <t>71.12.16</t>
  </si>
  <si>
    <t xml:space="preserve">яхталар мен қайықтар тұрағына арналған пирсты кеңейту мен жаңалау бойынша жобалау-зерттеу жұмыстары </t>
  </si>
  <si>
    <t>Проектно-изыскательские работы по расширению и модернизации пирса для стоянки яхт и лодок</t>
  </si>
  <si>
    <t>г. Актау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</si>
</sst>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_р_."/>
    <numFmt numFmtId="179" formatCode="dd/mm/yy;@"/>
    <numFmt numFmtId="180" formatCode="mmm/yyyy"/>
    <numFmt numFmtId="181" formatCode="#,##0.0_р_."/>
    <numFmt numFmtId="182" formatCode="#,##0.00_р_."/>
    <numFmt numFmtId="183" formatCode="#,##0.000_р_.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" fontId="9" fillId="0" borderId="12" xfId="68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78" fontId="9" fillId="0" borderId="10" xfId="54" applyNumberFormat="1" applyFont="1" applyFill="1" applyBorder="1" applyAlignment="1">
      <alignment horizontal="center" vertical="center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66" applyFont="1" applyFill="1" applyBorder="1" applyAlignment="1">
      <alignment horizontal="center" vertical="center" wrapText="1"/>
      <protection/>
    </xf>
    <xf numFmtId="49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1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178" fontId="9" fillId="0" borderId="10" xfId="55" applyNumberFormat="1" applyFont="1" applyFill="1" applyBorder="1" applyAlignment="1">
      <alignment horizontal="center" vertical="center" wrapText="1"/>
      <protection/>
    </xf>
    <xf numFmtId="17" fontId="9" fillId="0" borderId="10" xfId="0" applyNumberFormat="1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vertical="center" wrapText="1"/>
    </xf>
    <xf numFmtId="0" fontId="13" fillId="0" borderId="10" xfId="58" applyFont="1" applyFill="1" applyBorder="1" applyAlignment="1">
      <alignment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8" fontId="9" fillId="0" borderId="10" xfId="66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41" fontId="13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0" borderId="0" xfId="15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16" fillId="0" borderId="0" xfId="15" applyNumberFormat="1" applyFont="1" applyFill="1" applyBorder="1" applyAlignment="1">
      <alignment horizontal="left" vertical="center"/>
      <protection/>
    </xf>
    <xf numFmtId="1" fontId="16" fillId="0" borderId="0" xfId="15" applyNumberFormat="1" applyFont="1" applyFill="1" applyBorder="1" applyAlignment="1">
      <alignment horizontal="left" vertical="center"/>
      <protection/>
    </xf>
    <xf numFmtId="1" fontId="8" fillId="0" borderId="0" xfId="15" applyNumberFormat="1" applyFont="1" applyFill="1" applyBorder="1" applyAlignment="1">
      <alignment horizontal="left" vertical="center"/>
      <protection/>
    </xf>
    <xf numFmtId="3" fontId="8" fillId="0" borderId="0" xfId="15" applyNumberFormat="1" applyFont="1" applyFill="1" applyBorder="1" applyAlignment="1">
      <alignment horizontal="left" vertical="center"/>
      <protection/>
    </xf>
    <xf numFmtId="1" fontId="15" fillId="0" borderId="0" xfId="15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13" fillId="0" borderId="14" xfId="58" applyFont="1" applyFill="1" applyBorder="1" applyAlignment="1">
      <alignment horizontal="center" vertical="center" wrapText="1"/>
      <protection/>
    </xf>
    <xf numFmtId="3" fontId="9" fillId="0" borderId="14" xfId="0" applyNumberFormat="1" applyFont="1" applyFill="1" applyBorder="1" applyAlignment="1">
      <alignment horizontal="center" vertical="center" wrapText="1"/>
    </xf>
    <xf numFmtId="17" fontId="9" fillId="0" borderId="14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3" fontId="62" fillId="34" borderId="10" xfId="0" applyNumberFormat="1" applyFont="1" applyFill="1" applyBorder="1" applyAlignment="1">
      <alignment horizontal="center" vertical="center"/>
    </xf>
    <xf numFmtId="3" fontId="62" fillId="34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/>
    </xf>
    <xf numFmtId="0" fontId="13" fillId="0" borderId="10" xfId="58" applyFont="1" applyFill="1" applyBorder="1" applyAlignment="1">
      <alignment horizontal="center" vertical="center" wrapText="1"/>
      <protection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" fontId="9" fillId="0" borderId="14" xfId="0" applyNumberFormat="1" applyFont="1" applyFill="1" applyBorder="1" applyAlignment="1">
      <alignment horizontal="center" vertical="center" wrapText="1"/>
    </xf>
    <xf numFmtId="17" fontId="9" fillId="0" borderId="11" xfId="0" applyNumberFormat="1" applyFont="1" applyFill="1" applyBorder="1" applyAlignment="1">
      <alignment horizontal="center" vertical="center" wrapText="1"/>
    </xf>
    <xf numFmtId="3" fontId="62" fillId="0" borderId="14" xfId="0" applyNumberFormat="1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" fontId="15" fillId="0" borderId="0" xfId="15" applyNumberFormat="1" applyFont="1" applyFill="1" applyBorder="1" applyAlignment="1">
      <alignment horizontal="left" vertical="distributed" wrapText="1"/>
      <protection/>
    </xf>
    <xf numFmtId="0" fontId="15" fillId="0" borderId="0" xfId="0" applyFont="1" applyFill="1" applyBorder="1" applyAlignment="1">
      <alignment horizontal="left" vertical="distributed" wrapText="1"/>
    </xf>
    <xf numFmtId="0" fontId="14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1" fontId="15" fillId="0" borderId="0" xfId="15" applyNumberFormat="1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8" fillId="0" borderId="0" xfId="1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16" fillId="0" borderId="0" xfId="15" applyNumberFormat="1" applyFont="1" applyFill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left" vertical="center" wrapText="1"/>
    </xf>
    <xf numFmtId="1" fontId="19" fillId="0" borderId="0" xfId="15" applyNumberFormat="1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3" fillId="0" borderId="13" xfId="58" applyFont="1" applyFill="1" applyBorder="1" applyAlignment="1">
      <alignment horizontal="center" vertical="center" wrapText="1"/>
      <protection/>
    </xf>
  </cellXfs>
  <cellStyles count="57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 Атасу-Алашанькоу-2006 на 05.01.06 №2-1(оконч)" xfId="54"/>
    <cellStyle name="Обычный_Бюджет КВЛ (с Компании)" xfId="55"/>
    <cellStyle name="Обычный_Иномарки затраты  2007" xfId="56"/>
    <cellStyle name="Обычный_Лист1" xfId="57"/>
    <cellStyle name="Обычный_Лист3" xfId="58"/>
    <cellStyle name="Обычный_матер АБ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enalina\Local%20Settings\Temporary%20Internet%20Files\Content.Outlook\EZN566LW\&#1041;&#1102;&#1076;&#1078;&#1077;&#1090;%20&#1040;&#1059;&#1055;%20&#1085;&#1072;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enalina\Local%20Settings\Temporary%20Internet%20Files\Content.Outlook\EZN566LW\&#1041;&#1102;&#1076;&#1078;&#1077;&#1090;%20&#1075;&#1086;&#1089;&#1090;&#1080;&#1085;&#1080;&#1094;&#1099;%20&#1057;&#1072;&#1084;&#1072;&#1083;%20&#1074;%20&#1075;.%20&#1040;&#1082;&#1090;&#1072;&#1091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АУП"/>
      <sheetName val="КВЛ"/>
      <sheetName val="Свод ЭБ АУП"/>
      <sheetName val="Расшифровка СиМ1"/>
      <sheetName val="Расшифровка СиМ2"/>
      <sheetName val="Расшифровка Сим3"/>
      <sheetName val="Расчет ГСМ по авто"/>
      <sheetName val="ГСМ"/>
      <sheetName val="ФОТ"/>
      <sheetName val="Амортизация"/>
      <sheetName val="Налоги"/>
      <sheetName val="Расч.налог на авто"/>
      <sheetName val="Расчет Audi A8"/>
      <sheetName val="Расчет Daewoo Nexia"/>
      <sheetName val="Расчет Шаран"/>
      <sheetName val="Расчет ТР Шаран"/>
      <sheetName val="Расчет ГАЗ 32214"/>
      <sheetName val="Расчет ТР ГАЗ 32214"/>
      <sheetName val="Расчет ТР Avensis"/>
      <sheetName val="Расчет ТО Avensis"/>
      <sheetName val="Расчет ВАЗ 21213"/>
      <sheetName val="Расчет ВАЗ ТР 21213"/>
      <sheetName val="Расчет ТОиТР принтеров"/>
      <sheetName val="Текущий ремонт"/>
      <sheetName val="Услуги связи"/>
      <sheetName val="Расш. команд.расходов"/>
      <sheetName val="Расшифровка ОТ ТБ ПБ"/>
      <sheetName val="Подготовка кадров"/>
      <sheetName val="Страхование"/>
      <sheetName val="Содержание и страхование авто"/>
      <sheetName val="Другие прочие"/>
      <sheetName val="Услуги банка"/>
      <sheetName val="Почтово-канц.расходы"/>
      <sheetName val="Расш.канц. расходы"/>
      <sheetName val="Юрид. и консалт. услуги"/>
      <sheetName val="Расходы на рекламу"/>
      <sheetName val="Имиджевая продукция"/>
      <sheetName val="Представительские расходы"/>
      <sheetName val="расшифровка пред. расходов"/>
      <sheetName val="Общеадм. расходы"/>
      <sheetName val="Соц.пособия"/>
      <sheetName val="Культурно-оздоров.мероприятия"/>
      <sheetName val="8 Марта"/>
      <sheetName val="Наурыз"/>
      <sheetName val="Новый год"/>
      <sheetName val="ВЦКП"/>
      <sheetName val="Атырау"/>
      <sheetName val="Общежитие Атырау"/>
      <sheetName val="здание УГМК"/>
      <sheetName val="здание КТО Астана"/>
      <sheetName val="Павлодар"/>
      <sheetName val="Культурные мероприятия КТО"/>
      <sheetName val="Представительские услуги КТО"/>
    </sheetNames>
    <sheetDataSet>
      <sheetData sheetId="1">
        <row r="9">
          <cell r="S9">
            <v>19880000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Актау"/>
      <sheetName val="КВЛ"/>
      <sheetName val="Свод ЭБ Актау"/>
      <sheetName val="расшифровка гостиницы"/>
      <sheetName val="расшифровка доходов"/>
      <sheetName val="расшифровка доходов ПИРС"/>
      <sheetName val="Позиция №1"/>
      <sheetName val="расчет по порошку"/>
      <sheetName val="Позиция №2"/>
      <sheetName val="Позиция №3"/>
      <sheetName val="Посуда"/>
      <sheetName val="Текстиль"/>
      <sheetName val="Озеленение"/>
      <sheetName val="Стройматериалы"/>
      <sheetName val="Расчет ГСМ для котельной"/>
      <sheetName val="Расчет ГСМ по авто"/>
      <sheetName val="Расчет ГСМ для газонокосилок"/>
      <sheetName val="ГСМ"/>
      <sheetName val="Энергия"/>
      <sheetName val="ФОТ"/>
      <sheetName val="Налоги"/>
      <sheetName val="Расходы на рекламу"/>
      <sheetName val="Амортизация"/>
      <sheetName val="Расчет Hi Ace"/>
      <sheetName val="Расчет ВАЗ 21213"/>
      <sheetName val="Расчет ТР ВАЗ 21213"/>
      <sheetName val="ТО лифтов"/>
      <sheetName val="Текущий ремонт"/>
      <sheetName val="Услуги связи"/>
      <sheetName val="Расшифровка ОТ ТБ ПБ"/>
      <sheetName val="Исп.природного сырья"/>
      <sheetName val="Подготовка кадров"/>
      <sheetName val="Страхование"/>
      <sheetName val="Содержание и страхование авто"/>
      <sheetName val="Вневедомственная охрана"/>
      <sheetName val="Другие прочие"/>
      <sheetName val="Услуги банка"/>
      <sheetName val="Канц.расходы"/>
      <sheetName val="Расш.канц. расходы"/>
      <sheetName val="Содержание зданий"/>
      <sheetName val="Юрид. и консалт. услуги"/>
      <sheetName val="Общеадм. расходы"/>
      <sheetName val="Соц.пособия"/>
      <sheetName val="Культурно-оздоров.мероприят"/>
      <sheetName val="8 Марта"/>
      <sheetName val="Наурыз"/>
      <sheetName val="Новый год"/>
      <sheetName val="Себестоимость номеров"/>
    </sheetNames>
    <sheetDataSet>
      <sheetData sheetId="1">
        <row r="8">
          <cell r="L8">
            <v>32843137.6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8"/>
  <sheetViews>
    <sheetView tabSelected="1" view="pageBreakPreview" zoomScale="75" zoomScaleSheetLayoutView="75" zoomScalePageLayoutView="30" workbookViewId="0" topLeftCell="P176">
      <selection activeCell="H250" sqref="H250"/>
    </sheetView>
  </sheetViews>
  <sheetFormatPr defaultColWidth="9.00390625" defaultRowHeight="12.75"/>
  <cols>
    <col min="1" max="1" width="5.125" style="1" customWidth="1"/>
    <col min="2" max="2" width="14.75390625" style="1" customWidth="1"/>
    <col min="3" max="3" width="17.625" style="1" customWidth="1"/>
    <col min="4" max="4" width="20.00390625" style="1" customWidth="1"/>
    <col min="5" max="5" width="15.00390625" style="2" customWidth="1"/>
    <col min="6" max="6" width="15.75390625" style="3" customWidth="1"/>
    <col min="7" max="7" width="15.875" style="1" customWidth="1"/>
    <col min="8" max="8" width="20.25390625" style="1" customWidth="1"/>
    <col min="9" max="9" width="25.25390625" style="1" customWidth="1"/>
    <col min="10" max="11" width="25.25390625" style="1" hidden="1" customWidth="1"/>
    <col min="12" max="12" width="27.375" style="1" hidden="1" customWidth="1"/>
    <col min="13" max="13" width="27.25390625" style="1" hidden="1" customWidth="1"/>
    <col min="14" max="14" width="26.125" style="1" customWidth="1"/>
    <col min="15" max="15" width="38.875" style="1" customWidth="1"/>
    <col min="16" max="16" width="14.00390625" style="1" customWidth="1"/>
    <col min="17" max="17" width="13.625" style="1" customWidth="1"/>
    <col min="18" max="18" width="14.875" style="1" customWidth="1"/>
    <col min="19" max="19" width="19.25390625" style="1" customWidth="1"/>
    <col min="20" max="20" width="20.875" style="1" customWidth="1"/>
    <col min="21" max="21" width="9.125" style="1" customWidth="1"/>
    <col min="22" max="22" width="13.375" style="1" customWidth="1"/>
    <col min="23" max="23" width="16.375" style="5" customWidth="1"/>
    <col min="24" max="24" width="16.75390625" style="5" customWidth="1"/>
    <col min="25" max="25" width="18.25390625" style="5" customWidth="1"/>
    <col min="26" max="26" width="15.25390625" style="6" customWidth="1"/>
    <col min="27" max="27" width="13.875" style="6" customWidth="1"/>
    <col min="28" max="28" width="13.625" style="6" customWidth="1"/>
    <col min="29" max="16384" width="9.125" style="1" customWidth="1"/>
  </cols>
  <sheetData>
    <row r="1" spans="1:28" s="52" customFormat="1" ht="26.25" customHeight="1">
      <c r="A1" s="51"/>
      <c r="B1" s="51"/>
      <c r="C1" s="51"/>
      <c r="E1" s="53"/>
      <c r="F1" s="54"/>
      <c r="U1" s="55"/>
      <c r="V1" s="56"/>
      <c r="W1" s="57"/>
      <c r="X1" s="57"/>
      <c r="Y1" s="57"/>
      <c r="Z1" s="58"/>
      <c r="AA1" s="58"/>
      <c r="AB1" s="58"/>
    </row>
    <row r="2" spans="1:28" s="52" customFormat="1" ht="27" customHeight="1">
      <c r="A2" s="51"/>
      <c r="B2" s="51"/>
      <c r="C2" s="51"/>
      <c r="E2" s="53"/>
      <c r="F2" s="54"/>
      <c r="U2" s="113" t="s">
        <v>25</v>
      </c>
      <c r="V2" s="114"/>
      <c r="W2" s="114"/>
      <c r="X2" s="59"/>
      <c r="Y2" s="60"/>
      <c r="Z2" s="58"/>
      <c r="AA2" s="58"/>
      <c r="AB2" s="58"/>
    </row>
    <row r="3" spans="1:28" s="52" customFormat="1" ht="24" customHeight="1">
      <c r="A3" s="51"/>
      <c r="B3" s="51"/>
      <c r="C3" s="51"/>
      <c r="E3" s="53"/>
      <c r="F3" s="54"/>
      <c r="U3" s="115" t="s">
        <v>244</v>
      </c>
      <c r="V3" s="116"/>
      <c r="W3" s="116"/>
      <c r="X3" s="116"/>
      <c r="Y3" s="117"/>
      <c r="Z3" s="58"/>
      <c r="AA3" s="58"/>
      <c r="AB3" s="58"/>
    </row>
    <row r="4" spans="1:28" s="52" customFormat="1" ht="24" customHeight="1">
      <c r="A4" s="51"/>
      <c r="B4" s="51"/>
      <c r="C4" s="51"/>
      <c r="E4" s="53"/>
      <c r="F4" s="54"/>
      <c r="U4" s="60"/>
      <c r="V4" s="61"/>
      <c r="W4" s="62"/>
      <c r="X4" s="59"/>
      <c r="Y4" s="60"/>
      <c r="Z4" s="58"/>
      <c r="AA4" s="58"/>
      <c r="AB4" s="58"/>
    </row>
    <row r="5" spans="1:28" s="52" customFormat="1" ht="16.5">
      <c r="A5" s="51"/>
      <c r="B5" s="51"/>
      <c r="C5" s="51"/>
      <c r="E5" s="53"/>
      <c r="F5" s="54"/>
      <c r="U5" s="103" t="s">
        <v>243</v>
      </c>
      <c r="V5" s="104"/>
      <c r="W5" s="105"/>
      <c r="X5" s="105"/>
      <c r="Y5" s="105"/>
      <c r="Z5" s="58"/>
      <c r="AA5" s="58"/>
      <c r="AB5" s="58"/>
    </row>
    <row r="6" spans="1:28" s="52" customFormat="1" ht="16.5">
      <c r="A6" s="51"/>
      <c r="B6" s="51"/>
      <c r="C6" s="51"/>
      <c r="E6" s="53"/>
      <c r="F6" s="54"/>
      <c r="U6" s="107" t="s">
        <v>242</v>
      </c>
      <c r="V6" s="108"/>
      <c r="W6" s="109"/>
      <c r="X6" s="109"/>
      <c r="Y6" s="109"/>
      <c r="Z6" s="58"/>
      <c r="AA6" s="58"/>
      <c r="AB6" s="58"/>
    </row>
    <row r="7" spans="1:28" s="52" customFormat="1" ht="27.75" customHeight="1">
      <c r="A7" s="51"/>
      <c r="B7" s="51"/>
      <c r="C7" s="51"/>
      <c r="E7" s="53"/>
      <c r="F7" s="54"/>
      <c r="U7" s="63"/>
      <c r="V7" s="65"/>
      <c r="W7" s="66"/>
      <c r="X7" s="67"/>
      <c r="Y7" s="64"/>
      <c r="Z7" s="58"/>
      <c r="AA7" s="58"/>
      <c r="AB7" s="58"/>
    </row>
    <row r="8" spans="1:28" s="52" customFormat="1" ht="16.5">
      <c r="A8" s="51"/>
      <c r="B8" s="51"/>
      <c r="C8" s="51"/>
      <c r="E8" s="53"/>
      <c r="F8" s="54"/>
      <c r="U8" s="103" t="s">
        <v>241</v>
      </c>
      <c r="V8" s="104"/>
      <c r="W8" s="105"/>
      <c r="X8" s="105"/>
      <c r="Y8" s="105"/>
      <c r="Z8" s="58"/>
      <c r="AA8" s="58"/>
      <c r="AB8" s="58"/>
    </row>
    <row r="9" spans="1:28" s="52" customFormat="1" ht="21" customHeight="1">
      <c r="A9" s="51"/>
      <c r="B9" s="51"/>
      <c r="C9" s="51"/>
      <c r="E9" s="53"/>
      <c r="F9" s="54"/>
      <c r="U9" s="107" t="s">
        <v>240</v>
      </c>
      <c r="V9" s="108"/>
      <c r="W9" s="109"/>
      <c r="X9" s="109"/>
      <c r="Y9" s="109"/>
      <c r="Z9" s="58"/>
      <c r="AA9" s="58"/>
      <c r="AB9" s="58"/>
    </row>
    <row r="10" spans="1:28" s="52" customFormat="1" ht="26.25" customHeight="1">
      <c r="A10" s="51"/>
      <c r="B10" s="51"/>
      <c r="C10" s="51"/>
      <c r="E10" s="53"/>
      <c r="F10" s="54"/>
      <c r="U10" s="55"/>
      <c r="V10" s="56"/>
      <c r="W10" s="57"/>
      <c r="X10" s="57"/>
      <c r="Y10" s="57"/>
      <c r="Z10" s="58"/>
      <c r="AA10" s="58"/>
      <c r="AB10" s="58"/>
    </row>
    <row r="11" spans="1:28" s="52" customFormat="1" ht="16.5">
      <c r="A11" s="51"/>
      <c r="B11" s="51"/>
      <c r="C11" s="51"/>
      <c r="E11" s="53"/>
      <c r="F11" s="54"/>
      <c r="U11" s="103" t="s">
        <v>302</v>
      </c>
      <c r="V11" s="104"/>
      <c r="W11" s="105"/>
      <c r="X11" s="105"/>
      <c r="Y11" s="105"/>
      <c r="Z11" s="58"/>
      <c r="AA11" s="58"/>
      <c r="AB11" s="58"/>
    </row>
    <row r="12" spans="1:28" s="52" customFormat="1" ht="18.75" customHeight="1">
      <c r="A12" s="51"/>
      <c r="B12" s="51"/>
      <c r="C12" s="51"/>
      <c r="E12" s="53"/>
      <c r="F12" s="54"/>
      <c r="U12" s="107" t="s">
        <v>318</v>
      </c>
      <c r="V12" s="108"/>
      <c r="W12" s="109"/>
      <c r="X12" s="109"/>
      <c r="Y12" s="109"/>
      <c r="Z12" s="58"/>
      <c r="AA12" s="58"/>
      <c r="AB12" s="58"/>
    </row>
    <row r="13" spans="1:28" s="52" customFormat="1" ht="18.75" customHeight="1">
      <c r="A13" s="51"/>
      <c r="B13" s="51"/>
      <c r="C13" s="51"/>
      <c r="E13" s="53"/>
      <c r="F13" s="54"/>
      <c r="U13" s="63"/>
      <c r="V13" s="78"/>
      <c r="W13" s="64"/>
      <c r="X13" s="64"/>
      <c r="Y13" s="64"/>
      <c r="Z13" s="58"/>
      <c r="AA13" s="58"/>
      <c r="AB13" s="58"/>
    </row>
    <row r="14" spans="1:28" s="52" customFormat="1" ht="18.75" customHeight="1">
      <c r="A14" s="51"/>
      <c r="B14" s="51"/>
      <c r="C14" s="51"/>
      <c r="E14" s="53"/>
      <c r="F14" s="54"/>
      <c r="U14" s="103" t="s">
        <v>525</v>
      </c>
      <c r="V14" s="104"/>
      <c r="W14" s="105"/>
      <c r="X14" s="105"/>
      <c r="Y14" s="105"/>
      <c r="Z14" s="58"/>
      <c r="AA14" s="58"/>
      <c r="AB14" s="58"/>
    </row>
    <row r="15" spans="1:28" s="52" customFormat="1" ht="18.75" customHeight="1">
      <c r="A15" s="51"/>
      <c r="B15" s="51"/>
      <c r="C15" s="51"/>
      <c r="E15" s="53"/>
      <c r="F15" s="54"/>
      <c r="U15" s="107" t="s">
        <v>526</v>
      </c>
      <c r="V15" s="108"/>
      <c r="W15" s="109"/>
      <c r="X15" s="109"/>
      <c r="Y15" s="109"/>
      <c r="Z15" s="58"/>
      <c r="AA15" s="58"/>
      <c r="AB15" s="58"/>
    </row>
    <row r="16" spans="1:28" s="52" customFormat="1" ht="18.75" customHeight="1">
      <c r="A16" s="51"/>
      <c r="B16" s="51"/>
      <c r="C16" s="51"/>
      <c r="E16" s="53"/>
      <c r="F16" s="54"/>
      <c r="U16" s="63"/>
      <c r="V16" s="78"/>
      <c r="W16" s="64"/>
      <c r="X16" s="64"/>
      <c r="Y16" s="64"/>
      <c r="Z16" s="58"/>
      <c r="AA16" s="58"/>
      <c r="AB16" s="58"/>
    </row>
    <row r="17" spans="1:28" s="52" customFormat="1" ht="18.75" customHeight="1">
      <c r="A17" s="51"/>
      <c r="B17" s="51"/>
      <c r="C17" s="51"/>
      <c r="E17" s="53"/>
      <c r="F17" s="54"/>
      <c r="U17" s="103" t="s">
        <v>532</v>
      </c>
      <c r="V17" s="104"/>
      <c r="W17" s="105"/>
      <c r="X17" s="105"/>
      <c r="Y17" s="105"/>
      <c r="Z17" s="58"/>
      <c r="AA17" s="58"/>
      <c r="AB17" s="58"/>
    </row>
    <row r="18" spans="1:28" s="52" customFormat="1" ht="27" customHeight="1">
      <c r="A18" s="51"/>
      <c r="B18" s="51"/>
      <c r="C18" s="51"/>
      <c r="E18" s="53"/>
      <c r="F18" s="54"/>
      <c r="U18" s="107" t="s">
        <v>533</v>
      </c>
      <c r="V18" s="108"/>
      <c r="W18" s="109"/>
      <c r="X18" s="109"/>
      <c r="Y18" s="109"/>
      <c r="Z18" s="58"/>
      <c r="AA18" s="58"/>
      <c r="AB18" s="58"/>
    </row>
    <row r="19" spans="5:28" s="52" customFormat="1" ht="15" customHeight="1">
      <c r="E19" s="53"/>
      <c r="F19" s="54"/>
      <c r="V19" s="111"/>
      <c r="W19" s="111"/>
      <c r="X19" s="57"/>
      <c r="Y19" s="57"/>
      <c r="Z19" s="58"/>
      <c r="AA19" s="58"/>
      <c r="AB19" s="58"/>
    </row>
    <row r="20" spans="5:28" s="52" customFormat="1" ht="16.5">
      <c r="E20" s="53"/>
      <c r="F20" s="54"/>
      <c r="U20" s="103" t="s">
        <v>582</v>
      </c>
      <c r="V20" s="104"/>
      <c r="W20" s="105"/>
      <c r="X20" s="105"/>
      <c r="Y20" s="105"/>
      <c r="Z20" s="58"/>
      <c r="AA20" s="58"/>
      <c r="AB20" s="58"/>
    </row>
    <row r="21" spans="5:28" s="52" customFormat="1" ht="16.5">
      <c r="E21" s="53"/>
      <c r="F21" s="54"/>
      <c r="U21" s="107" t="s">
        <v>583</v>
      </c>
      <c r="V21" s="108"/>
      <c r="W21" s="109"/>
      <c r="X21" s="109"/>
      <c r="Y21" s="109"/>
      <c r="Z21" s="58"/>
      <c r="AA21" s="58"/>
      <c r="AB21" s="58"/>
    </row>
    <row r="22" spans="5:28" s="52" customFormat="1" ht="16.5">
      <c r="E22" s="53"/>
      <c r="F22" s="54"/>
      <c r="U22" s="63"/>
      <c r="V22" s="78"/>
      <c r="W22" s="64"/>
      <c r="X22" s="64"/>
      <c r="Y22" s="64"/>
      <c r="Z22" s="58"/>
      <c r="AA22" s="58"/>
      <c r="AB22" s="58"/>
    </row>
    <row r="23" spans="5:28" s="52" customFormat="1" ht="16.5">
      <c r="E23" s="53"/>
      <c r="F23" s="54"/>
      <c r="U23" s="103" t="s">
        <v>592</v>
      </c>
      <c r="V23" s="104"/>
      <c r="W23" s="105"/>
      <c r="X23" s="105"/>
      <c r="Y23" s="105"/>
      <c r="Z23" s="58"/>
      <c r="AA23" s="58"/>
      <c r="AB23" s="58"/>
    </row>
    <row r="24" spans="5:28" s="52" customFormat="1" ht="16.5">
      <c r="E24" s="53"/>
      <c r="F24" s="54"/>
      <c r="U24" s="107" t="s">
        <v>593</v>
      </c>
      <c r="V24" s="108"/>
      <c r="W24" s="109"/>
      <c r="X24" s="109"/>
      <c r="Y24" s="109"/>
      <c r="Z24" s="58"/>
      <c r="AA24" s="58"/>
      <c r="AB24" s="58"/>
    </row>
    <row r="25" spans="5:28" s="52" customFormat="1" ht="15" customHeight="1">
      <c r="E25" s="53"/>
      <c r="F25" s="54"/>
      <c r="U25" s="63"/>
      <c r="V25" s="78"/>
      <c r="W25" s="64"/>
      <c r="X25" s="64"/>
      <c r="Y25" s="64"/>
      <c r="Z25" s="58"/>
      <c r="AA25" s="58"/>
      <c r="AB25" s="58"/>
    </row>
    <row r="26" spans="5:28" s="52" customFormat="1" ht="16.5">
      <c r="E26" s="53"/>
      <c r="F26" s="54"/>
      <c r="U26" s="103" t="s">
        <v>594</v>
      </c>
      <c r="V26" s="104"/>
      <c r="W26" s="105"/>
      <c r="X26" s="105"/>
      <c r="Y26" s="105"/>
      <c r="Z26" s="58"/>
      <c r="AA26" s="58"/>
      <c r="AB26" s="58"/>
    </row>
    <row r="27" spans="5:28" s="52" customFormat="1" ht="16.5">
      <c r="E27" s="53"/>
      <c r="F27" s="54"/>
      <c r="U27" s="107" t="s">
        <v>595</v>
      </c>
      <c r="V27" s="108"/>
      <c r="W27" s="109"/>
      <c r="X27" s="109"/>
      <c r="Y27" s="109"/>
      <c r="Z27" s="58"/>
      <c r="AA27" s="58"/>
      <c r="AB27" s="58"/>
    </row>
    <row r="28" spans="5:28" s="52" customFormat="1" ht="15" customHeight="1">
      <c r="E28" s="53"/>
      <c r="F28" s="54"/>
      <c r="U28" s="63"/>
      <c r="V28" s="78"/>
      <c r="W28" s="64"/>
      <c r="X28" s="64"/>
      <c r="Y28" s="64"/>
      <c r="Z28" s="58"/>
      <c r="AA28" s="58"/>
      <c r="AB28" s="58"/>
    </row>
    <row r="29" spans="5:28" s="52" customFormat="1" ht="15" customHeight="1">
      <c r="E29" s="53"/>
      <c r="F29" s="54"/>
      <c r="U29" s="63"/>
      <c r="V29" s="78"/>
      <c r="W29" s="64"/>
      <c r="X29" s="64"/>
      <c r="Y29" s="64"/>
      <c r="Z29" s="58"/>
      <c r="AA29" s="58"/>
      <c r="AB29" s="58"/>
    </row>
    <row r="30" spans="1:28" s="25" customFormat="1" ht="15.75">
      <c r="A30" s="110" t="s">
        <v>27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68"/>
      <c r="AA30" s="68"/>
      <c r="AB30" s="68"/>
    </row>
    <row r="31" spans="1:28" s="52" customFormat="1" ht="15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58"/>
      <c r="AA31" s="58"/>
      <c r="AB31" s="58"/>
    </row>
    <row r="32" spans="5:28" s="52" customFormat="1" ht="15">
      <c r="E32" s="53"/>
      <c r="F32" s="54"/>
      <c r="W32" s="57"/>
      <c r="X32" s="57"/>
      <c r="Y32" s="57"/>
      <c r="Z32" s="58"/>
      <c r="AA32" s="58"/>
      <c r="AB32" s="58"/>
    </row>
    <row r="33" spans="1:28" s="38" customFormat="1" ht="99" customHeight="1">
      <c r="A33" s="7" t="s">
        <v>2</v>
      </c>
      <c r="B33" s="7" t="s">
        <v>292</v>
      </c>
      <c r="C33" s="7" t="s">
        <v>16</v>
      </c>
      <c r="D33" s="7" t="s">
        <v>17</v>
      </c>
      <c r="E33" s="8" t="s">
        <v>18</v>
      </c>
      <c r="F33" s="9" t="s">
        <v>19</v>
      </c>
      <c r="G33" s="7" t="s">
        <v>3</v>
      </c>
      <c r="H33" s="7" t="s">
        <v>20</v>
      </c>
      <c r="I33" s="7" t="s">
        <v>21</v>
      </c>
      <c r="J33" s="7"/>
      <c r="K33" s="7"/>
      <c r="L33" s="7" t="s">
        <v>22</v>
      </c>
      <c r="M33" s="7" t="s">
        <v>23</v>
      </c>
      <c r="N33" s="7" t="s">
        <v>22</v>
      </c>
      <c r="O33" s="7" t="s">
        <v>23</v>
      </c>
      <c r="P33" s="7" t="s">
        <v>10</v>
      </c>
      <c r="Q33" s="7" t="s">
        <v>11</v>
      </c>
      <c r="R33" s="7" t="s">
        <v>6</v>
      </c>
      <c r="S33" s="7" t="s">
        <v>15</v>
      </c>
      <c r="T33" s="7" t="s">
        <v>24</v>
      </c>
      <c r="U33" s="7" t="s">
        <v>303</v>
      </c>
      <c r="V33" s="7" t="s">
        <v>0</v>
      </c>
      <c r="W33" s="10" t="s">
        <v>14</v>
      </c>
      <c r="X33" s="10" t="s">
        <v>12</v>
      </c>
      <c r="Y33" s="10" t="s">
        <v>13</v>
      </c>
      <c r="Z33" s="69"/>
      <c r="AA33" s="69"/>
      <c r="AB33" s="69"/>
    </row>
    <row r="34" spans="1:28" s="18" customFormat="1" ht="12.75" customHeight="1">
      <c r="A34" s="12">
        <v>1</v>
      </c>
      <c r="B34" s="12">
        <v>2</v>
      </c>
      <c r="C34" s="12">
        <v>3</v>
      </c>
      <c r="D34" s="12">
        <v>4</v>
      </c>
      <c r="E34" s="13">
        <v>5</v>
      </c>
      <c r="F34" s="14">
        <v>6</v>
      </c>
      <c r="G34" s="12">
        <v>7</v>
      </c>
      <c r="H34" s="12">
        <v>8</v>
      </c>
      <c r="I34" s="12">
        <v>9</v>
      </c>
      <c r="J34" s="12"/>
      <c r="K34" s="12"/>
      <c r="L34" s="12">
        <v>10</v>
      </c>
      <c r="M34" s="12">
        <v>11</v>
      </c>
      <c r="N34" s="15">
        <v>10</v>
      </c>
      <c r="O34" s="15">
        <v>11</v>
      </c>
      <c r="P34" s="12">
        <v>12</v>
      </c>
      <c r="Q34" s="12">
        <v>13</v>
      </c>
      <c r="R34" s="12">
        <v>14</v>
      </c>
      <c r="S34" s="12">
        <v>15</v>
      </c>
      <c r="T34" s="12">
        <v>16</v>
      </c>
      <c r="U34" s="12">
        <v>17</v>
      </c>
      <c r="V34" s="12">
        <v>18</v>
      </c>
      <c r="W34" s="16">
        <v>19</v>
      </c>
      <c r="X34" s="16">
        <v>20</v>
      </c>
      <c r="Y34" s="16">
        <v>21</v>
      </c>
      <c r="Z34" s="17"/>
      <c r="AA34" s="17"/>
      <c r="AB34" s="17"/>
    </row>
    <row r="35" spans="1:28" s="18" customFormat="1" ht="12.75" customHeight="1">
      <c r="A35" s="119" t="s">
        <v>7</v>
      </c>
      <c r="B35" s="119"/>
      <c r="C35" s="12"/>
      <c r="D35" s="12"/>
      <c r="E35" s="13"/>
      <c r="F35" s="14"/>
      <c r="G35" s="12"/>
      <c r="H35" s="19"/>
      <c r="I35" s="12"/>
      <c r="J35" s="12"/>
      <c r="K35" s="12"/>
      <c r="L35" s="12"/>
      <c r="M35" s="12"/>
      <c r="N35" s="12"/>
      <c r="O35" s="19"/>
      <c r="P35" s="12"/>
      <c r="Q35" s="12"/>
      <c r="R35" s="12"/>
      <c r="S35" s="12"/>
      <c r="T35" s="12"/>
      <c r="U35" s="12"/>
      <c r="V35" s="12"/>
      <c r="W35" s="16"/>
      <c r="X35" s="16"/>
      <c r="Y35" s="16"/>
      <c r="Z35" s="17"/>
      <c r="AA35" s="17"/>
      <c r="AB35" s="17"/>
    </row>
    <row r="36" spans="1:28" s="4" customFormat="1" ht="15">
      <c r="A36" s="118" t="s">
        <v>319</v>
      </c>
      <c r="B36" s="118"/>
      <c r="C36" s="118"/>
      <c r="D36" s="118"/>
      <c r="E36" s="118"/>
      <c r="F36" s="20"/>
      <c r="H36" s="1"/>
      <c r="O36" s="1"/>
      <c r="V36" s="21"/>
      <c r="W36" s="21">
        <v>0</v>
      </c>
      <c r="X36" s="21">
        <f>SUM(X37:X67)</f>
        <v>3021588.4499999997</v>
      </c>
      <c r="Y36" s="21">
        <f>SUM(Y37:Y67)</f>
        <v>3384179.064</v>
      </c>
      <c r="Z36" s="11"/>
      <c r="AA36" s="11"/>
      <c r="AB36" s="11"/>
    </row>
    <row r="37" spans="1:28" s="4" customFormat="1" ht="45">
      <c r="A37" s="1">
        <v>1</v>
      </c>
      <c r="B37" s="1" t="s">
        <v>4</v>
      </c>
      <c r="C37" s="1" t="s">
        <v>236</v>
      </c>
      <c r="D37" s="1" t="s">
        <v>230</v>
      </c>
      <c r="E37" s="2">
        <v>620200230399</v>
      </c>
      <c r="F37" s="3">
        <v>30940002301</v>
      </c>
      <c r="G37" s="22">
        <v>40891</v>
      </c>
      <c r="H37" s="1" t="s">
        <v>323</v>
      </c>
      <c r="I37" s="5" t="s">
        <v>325</v>
      </c>
      <c r="N37" s="1" t="s">
        <v>324</v>
      </c>
      <c r="O37" s="1" t="s">
        <v>326</v>
      </c>
      <c r="P37" s="95" t="s">
        <v>43</v>
      </c>
      <c r="Q37" s="1">
        <v>0</v>
      </c>
      <c r="R37" s="95" t="s">
        <v>304</v>
      </c>
      <c r="S37" s="95" t="s">
        <v>293</v>
      </c>
      <c r="T37" s="23" t="s">
        <v>307</v>
      </c>
      <c r="U37" s="1" t="s">
        <v>1</v>
      </c>
      <c r="V37" s="5">
        <v>32</v>
      </c>
      <c r="W37" s="24">
        <v>11700</v>
      </c>
      <c r="X37" s="5">
        <f>W37*V37</f>
        <v>374400</v>
      </c>
      <c r="Y37" s="5">
        <f>X37*1.12</f>
        <v>419328.00000000006</v>
      </c>
      <c r="Z37" s="11"/>
      <c r="AA37" s="11"/>
      <c r="AB37" s="11"/>
    </row>
    <row r="38" spans="1:28" s="4" customFormat="1" ht="45">
      <c r="A38" s="1">
        <v>2</v>
      </c>
      <c r="B38" s="1" t="s">
        <v>4</v>
      </c>
      <c r="C38" s="1" t="s">
        <v>236</v>
      </c>
      <c r="D38" s="1" t="s">
        <v>230</v>
      </c>
      <c r="E38" s="2">
        <v>620200230400</v>
      </c>
      <c r="F38" s="3">
        <v>30940002302</v>
      </c>
      <c r="G38" s="1" t="s">
        <v>487</v>
      </c>
      <c r="H38" s="1" t="s">
        <v>328</v>
      </c>
      <c r="I38" s="5" t="s">
        <v>327</v>
      </c>
      <c r="O38" s="1"/>
      <c r="P38" s="106"/>
      <c r="Q38" s="1">
        <v>0</v>
      </c>
      <c r="R38" s="106"/>
      <c r="S38" s="106"/>
      <c r="T38" s="23" t="s">
        <v>307</v>
      </c>
      <c r="U38" s="1" t="s">
        <v>1</v>
      </c>
      <c r="V38" s="5">
        <v>38</v>
      </c>
      <c r="W38" s="24">
        <v>5900</v>
      </c>
      <c r="X38" s="5">
        <f aca="true" t="shared" si="0" ref="X38:X43">W38*V38</f>
        <v>224200</v>
      </c>
      <c r="Y38" s="5">
        <f aca="true" t="shared" si="1" ref="Y38:Y43">X38*1.12</f>
        <v>251104.00000000003</v>
      </c>
      <c r="Z38" s="11"/>
      <c r="AA38" s="11"/>
      <c r="AB38" s="11"/>
    </row>
    <row r="39" spans="1:28" s="4" customFormat="1" ht="45">
      <c r="A39" s="1">
        <v>3</v>
      </c>
      <c r="B39" s="1" t="s">
        <v>4</v>
      </c>
      <c r="C39" s="1" t="s">
        <v>236</v>
      </c>
      <c r="D39" s="1" t="s">
        <v>230</v>
      </c>
      <c r="E39" s="2">
        <v>620200230401</v>
      </c>
      <c r="F39" s="3">
        <v>30940002303</v>
      </c>
      <c r="G39" s="1" t="s">
        <v>484</v>
      </c>
      <c r="H39" s="1" t="s">
        <v>449</v>
      </c>
      <c r="I39" s="5" t="s">
        <v>448</v>
      </c>
      <c r="N39" s="1" t="s">
        <v>447</v>
      </c>
      <c r="O39" s="1" t="s">
        <v>446</v>
      </c>
      <c r="P39" s="106"/>
      <c r="Q39" s="1">
        <v>0</v>
      </c>
      <c r="R39" s="106"/>
      <c r="S39" s="106"/>
      <c r="T39" s="23" t="s">
        <v>307</v>
      </c>
      <c r="U39" s="1" t="s">
        <v>1</v>
      </c>
      <c r="V39" s="5">
        <v>38</v>
      </c>
      <c r="W39" s="24">
        <v>5790</v>
      </c>
      <c r="X39" s="5">
        <f t="shared" si="0"/>
        <v>220020</v>
      </c>
      <c r="Y39" s="5">
        <f t="shared" si="1"/>
        <v>246422.40000000002</v>
      </c>
      <c r="Z39" s="11"/>
      <c r="AA39" s="11"/>
      <c r="AB39" s="11"/>
    </row>
    <row r="40" spans="1:28" s="4" customFormat="1" ht="45">
      <c r="A40" s="1">
        <v>4</v>
      </c>
      <c r="B40" s="1" t="s">
        <v>4</v>
      </c>
      <c r="C40" s="1" t="s">
        <v>236</v>
      </c>
      <c r="D40" s="1" t="s">
        <v>230</v>
      </c>
      <c r="E40" s="2">
        <v>620200230402</v>
      </c>
      <c r="F40" s="3">
        <v>30940002304</v>
      </c>
      <c r="G40" s="1" t="s">
        <v>485</v>
      </c>
      <c r="H40" s="1" t="s">
        <v>344</v>
      </c>
      <c r="I40" s="5" t="s">
        <v>341</v>
      </c>
      <c r="N40" s="1" t="s">
        <v>343</v>
      </c>
      <c r="O40" s="1" t="s">
        <v>342</v>
      </c>
      <c r="P40" s="106"/>
      <c r="Q40" s="1">
        <v>0</v>
      </c>
      <c r="R40" s="106"/>
      <c r="S40" s="106"/>
      <c r="T40" s="23" t="s">
        <v>307</v>
      </c>
      <c r="U40" s="1" t="s">
        <v>1</v>
      </c>
      <c r="V40" s="24">
        <v>7</v>
      </c>
      <c r="W40" s="24">
        <v>16000</v>
      </c>
      <c r="X40" s="5">
        <f t="shared" si="0"/>
        <v>112000</v>
      </c>
      <c r="Y40" s="5">
        <f t="shared" si="1"/>
        <v>125440.00000000001</v>
      </c>
      <c r="Z40" s="11"/>
      <c r="AA40" s="11"/>
      <c r="AB40" s="11"/>
    </row>
    <row r="41" spans="1:28" s="4" customFormat="1" ht="45">
      <c r="A41" s="1">
        <v>5</v>
      </c>
      <c r="B41" s="1" t="s">
        <v>4</v>
      </c>
      <c r="C41" s="1" t="s">
        <v>236</v>
      </c>
      <c r="D41" s="1" t="s">
        <v>230</v>
      </c>
      <c r="E41" s="2">
        <v>620200230403</v>
      </c>
      <c r="F41" s="3">
        <v>30940002305</v>
      </c>
      <c r="G41" s="1" t="s">
        <v>485</v>
      </c>
      <c r="H41" s="1" t="s">
        <v>346</v>
      </c>
      <c r="I41" s="26" t="s">
        <v>345</v>
      </c>
      <c r="N41" s="1" t="s">
        <v>347</v>
      </c>
      <c r="O41" s="1" t="s">
        <v>348</v>
      </c>
      <c r="P41" s="106"/>
      <c r="Q41" s="1">
        <v>0</v>
      </c>
      <c r="R41" s="106"/>
      <c r="S41" s="106"/>
      <c r="T41" s="23" t="s">
        <v>307</v>
      </c>
      <c r="U41" s="1" t="s">
        <v>1</v>
      </c>
      <c r="V41" s="24">
        <v>7</v>
      </c>
      <c r="W41" s="24">
        <v>8000</v>
      </c>
      <c r="X41" s="5">
        <f t="shared" si="0"/>
        <v>56000</v>
      </c>
      <c r="Y41" s="5">
        <f t="shared" si="1"/>
        <v>62720.00000000001</v>
      </c>
      <c r="Z41" s="11"/>
      <c r="AA41" s="11"/>
      <c r="AB41" s="11"/>
    </row>
    <row r="42" spans="1:28" s="4" customFormat="1" ht="45">
      <c r="A42" s="1">
        <v>6</v>
      </c>
      <c r="B42" s="1" t="s">
        <v>4</v>
      </c>
      <c r="C42" s="1" t="s">
        <v>236</v>
      </c>
      <c r="D42" s="1" t="s">
        <v>230</v>
      </c>
      <c r="E42" s="2">
        <v>620200230404</v>
      </c>
      <c r="F42" s="3">
        <v>30940002306</v>
      </c>
      <c r="G42" s="1" t="s">
        <v>504</v>
      </c>
      <c r="H42" s="1" t="s">
        <v>351</v>
      </c>
      <c r="I42" s="5" t="s">
        <v>349</v>
      </c>
      <c r="N42" s="1" t="s">
        <v>352</v>
      </c>
      <c r="O42" s="1" t="s">
        <v>350</v>
      </c>
      <c r="P42" s="106"/>
      <c r="Q42" s="1">
        <v>0</v>
      </c>
      <c r="R42" s="106"/>
      <c r="S42" s="106"/>
      <c r="T42" s="23" t="s">
        <v>307</v>
      </c>
      <c r="U42" s="1" t="s">
        <v>1</v>
      </c>
      <c r="V42" s="24">
        <v>7</v>
      </c>
      <c r="W42" s="24">
        <v>5000</v>
      </c>
      <c r="X42" s="5">
        <f t="shared" si="0"/>
        <v>35000</v>
      </c>
      <c r="Y42" s="5">
        <f t="shared" si="1"/>
        <v>39200.00000000001</v>
      </c>
      <c r="Z42" s="11"/>
      <c r="AA42" s="11"/>
      <c r="AB42" s="11"/>
    </row>
    <row r="43" spans="1:28" s="4" customFormat="1" ht="45">
      <c r="A43" s="1">
        <v>7</v>
      </c>
      <c r="B43" s="1" t="s">
        <v>4</v>
      </c>
      <c r="C43" s="1" t="s">
        <v>236</v>
      </c>
      <c r="D43" s="1" t="s">
        <v>230</v>
      </c>
      <c r="E43" s="2">
        <v>620200230405</v>
      </c>
      <c r="F43" s="3">
        <v>30940002307</v>
      </c>
      <c r="G43" s="1" t="s">
        <v>488</v>
      </c>
      <c r="H43" s="1" t="s">
        <v>356</v>
      </c>
      <c r="I43" s="26" t="s">
        <v>354</v>
      </c>
      <c r="N43" s="1" t="s">
        <v>355</v>
      </c>
      <c r="O43" s="1" t="s">
        <v>353</v>
      </c>
      <c r="P43" s="96"/>
      <c r="Q43" s="1">
        <v>0</v>
      </c>
      <c r="R43" s="96"/>
      <c r="S43" s="96"/>
      <c r="T43" s="23" t="s">
        <v>307</v>
      </c>
      <c r="U43" s="1" t="s">
        <v>1</v>
      </c>
      <c r="V43" s="24">
        <v>32</v>
      </c>
      <c r="W43" s="24">
        <v>7900</v>
      </c>
      <c r="X43" s="5">
        <f t="shared" si="0"/>
        <v>252800</v>
      </c>
      <c r="Y43" s="5">
        <f t="shared" si="1"/>
        <v>283136</v>
      </c>
      <c r="Z43" s="11"/>
      <c r="AA43" s="11"/>
      <c r="AB43" s="11"/>
    </row>
    <row r="44" spans="1:25" ht="45">
      <c r="A44" s="1">
        <v>8</v>
      </c>
      <c r="B44" s="1" t="s">
        <v>4</v>
      </c>
      <c r="C44" s="1" t="s">
        <v>236</v>
      </c>
      <c r="D44" s="1" t="s">
        <v>230</v>
      </c>
      <c r="E44" s="2">
        <v>620200230408</v>
      </c>
      <c r="F44" s="3">
        <v>30940002310</v>
      </c>
      <c r="G44" s="1" t="s">
        <v>505</v>
      </c>
      <c r="H44" s="1" t="s">
        <v>339</v>
      </c>
      <c r="I44" s="1" t="s">
        <v>337</v>
      </c>
      <c r="L44" s="1" t="s">
        <v>144</v>
      </c>
      <c r="M44" s="1" t="s">
        <v>31</v>
      </c>
      <c r="N44" s="1" t="s">
        <v>338</v>
      </c>
      <c r="O44" s="1" t="s">
        <v>329</v>
      </c>
      <c r="P44" s="106"/>
      <c r="Q44" s="1">
        <v>0</v>
      </c>
      <c r="R44" s="95" t="s">
        <v>515</v>
      </c>
      <c r="S44" s="106" t="s">
        <v>305</v>
      </c>
      <c r="T44" s="23" t="s">
        <v>308</v>
      </c>
      <c r="U44" s="1" t="s">
        <v>5</v>
      </c>
      <c r="V44" s="27">
        <v>38</v>
      </c>
      <c r="W44" s="28">
        <v>4000</v>
      </c>
      <c r="X44" s="5">
        <f aca="true" t="shared" si="2" ref="X44:X57">W44*V44</f>
        <v>152000</v>
      </c>
      <c r="Y44" s="5">
        <f>X44*1.12</f>
        <v>170240.00000000003</v>
      </c>
    </row>
    <row r="45" spans="1:25" ht="45">
      <c r="A45" s="1">
        <v>9</v>
      </c>
      <c r="B45" s="1" t="s">
        <v>4</v>
      </c>
      <c r="C45" s="1" t="s">
        <v>236</v>
      </c>
      <c r="D45" s="1" t="s">
        <v>230</v>
      </c>
      <c r="E45" s="2">
        <v>620200230408</v>
      </c>
      <c r="F45" s="3">
        <v>30940002310</v>
      </c>
      <c r="G45" s="1" t="s">
        <v>487</v>
      </c>
      <c r="H45" s="1" t="s">
        <v>340</v>
      </c>
      <c r="I45" s="1" t="s">
        <v>41</v>
      </c>
      <c r="L45" s="1" t="s">
        <v>145</v>
      </c>
      <c r="M45" s="1" t="s">
        <v>32</v>
      </c>
      <c r="P45" s="106"/>
      <c r="Q45" s="1">
        <v>0</v>
      </c>
      <c r="R45" s="106"/>
      <c r="S45" s="106"/>
      <c r="T45" s="23" t="s">
        <v>308</v>
      </c>
      <c r="U45" s="1" t="s">
        <v>5</v>
      </c>
      <c r="V45" s="27">
        <v>38</v>
      </c>
      <c r="W45" s="28">
        <v>2000</v>
      </c>
      <c r="X45" s="5">
        <f t="shared" si="2"/>
        <v>76000</v>
      </c>
      <c r="Y45" s="5">
        <f>X45*1.12</f>
        <v>85120.00000000001</v>
      </c>
    </row>
    <row r="46" spans="1:25" ht="45">
      <c r="A46" s="1">
        <v>10</v>
      </c>
      <c r="B46" s="1" t="s">
        <v>4</v>
      </c>
      <c r="C46" s="1" t="s">
        <v>236</v>
      </c>
      <c r="D46" s="1" t="s">
        <v>230</v>
      </c>
      <c r="E46" s="2">
        <v>620200230408</v>
      </c>
      <c r="F46" s="3">
        <v>30940002310</v>
      </c>
      <c r="H46" s="1" t="s">
        <v>151</v>
      </c>
      <c r="I46" s="1" t="s">
        <v>38</v>
      </c>
      <c r="L46" s="1" t="s">
        <v>146</v>
      </c>
      <c r="M46" s="1" t="s">
        <v>33</v>
      </c>
      <c r="P46" s="106"/>
      <c r="Q46" s="1">
        <v>0</v>
      </c>
      <c r="R46" s="106"/>
      <c r="S46" s="106"/>
      <c r="T46" s="23" t="s">
        <v>308</v>
      </c>
      <c r="U46" s="1" t="s">
        <v>26</v>
      </c>
      <c r="V46" s="27">
        <v>38</v>
      </c>
      <c r="W46" s="28">
        <v>150</v>
      </c>
      <c r="X46" s="5">
        <f t="shared" si="2"/>
        <v>5700</v>
      </c>
      <c r="Y46" s="5">
        <f>X46*1.12</f>
        <v>6384.000000000001</v>
      </c>
    </row>
    <row r="47" spans="1:25" ht="45">
      <c r="A47" s="1">
        <v>11</v>
      </c>
      <c r="B47" s="1" t="s">
        <v>4</v>
      </c>
      <c r="C47" s="1" t="s">
        <v>236</v>
      </c>
      <c r="D47" s="1" t="s">
        <v>230</v>
      </c>
      <c r="E47" s="2">
        <v>620200230408</v>
      </c>
      <c r="F47" s="3">
        <v>30940002310</v>
      </c>
      <c r="G47" s="1" t="s">
        <v>484</v>
      </c>
      <c r="H47" s="1" t="s">
        <v>357</v>
      </c>
      <c r="I47" s="1" t="s">
        <v>330</v>
      </c>
      <c r="L47" s="1" t="s">
        <v>147</v>
      </c>
      <c r="M47" s="1" t="s">
        <v>34</v>
      </c>
      <c r="N47" s="1" t="s">
        <v>338</v>
      </c>
      <c r="O47" s="1" t="s">
        <v>329</v>
      </c>
      <c r="P47" s="106"/>
      <c r="Q47" s="1">
        <v>0</v>
      </c>
      <c r="R47" s="106"/>
      <c r="S47" s="106"/>
      <c r="T47" s="23" t="s">
        <v>308</v>
      </c>
      <c r="U47" s="1" t="s">
        <v>26</v>
      </c>
      <c r="V47" s="27">
        <v>29</v>
      </c>
      <c r="W47" s="28">
        <v>4000</v>
      </c>
      <c r="X47" s="5">
        <f t="shared" si="2"/>
        <v>116000</v>
      </c>
      <c r="Y47" s="5">
        <f aca="true" t="shared" si="3" ref="Y47:Y58">X47*1.12</f>
        <v>129920.00000000001</v>
      </c>
    </row>
    <row r="48" spans="1:25" ht="45">
      <c r="A48" s="1">
        <v>12</v>
      </c>
      <c r="B48" s="1" t="s">
        <v>4</v>
      </c>
      <c r="C48" s="1" t="s">
        <v>236</v>
      </c>
      <c r="D48" s="1" t="s">
        <v>230</v>
      </c>
      <c r="E48" s="2">
        <v>620200230408</v>
      </c>
      <c r="F48" s="3">
        <v>30940002310</v>
      </c>
      <c r="H48" s="1" t="s">
        <v>361</v>
      </c>
      <c r="I48" s="1" t="s">
        <v>358</v>
      </c>
      <c r="L48" s="1" t="s">
        <v>148</v>
      </c>
      <c r="M48" s="1" t="s">
        <v>35</v>
      </c>
      <c r="N48" s="1" t="s">
        <v>360</v>
      </c>
      <c r="O48" s="1" t="s">
        <v>359</v>
      </c>
      <c r="P48" s="106"/>
      <c r="Q48" s="1">
        <v>0</v>
      </c>
      <c r="R48" s="106"/>
      <c r="S48" s="106"/>
      <c r="T48" s="23" t="s">
        <v>308</v>
      </c>
      <c r="U48" s="1" t="s">
        <v>26</v>
      </c>
      <c r="V48" s="27">
        <v>29</v>
      </c>
      <c r="W48" s="28">
        <v>800</v>
      </c>
      <c r="X48" s="5">
        <f t="shared" si="2"/>
        <v>23200</v>
      </c>
      <c r="Y48" s="5">
        <f t="shared" si="3"/>
        <v>25984.000000000004</v>
      </c>
    </row>
    <row r="49" spans="1:25" ht="45">
      <c r="A49" s="1">
        <v>13</v>
      </c>
      <c r="B49" s="1" t="s">
        <v>4</v>
      </c>
      <c r="C49" s="1" t="s">
        <v>236</v>
      </c>
      <c r="D49" s="1" t="s">
        <v>230</v>
      </c>
      <c r="E49" s="2">
        <v>620200230408</v>
      </c>
      <c r="F49" s="3">
        <v>30940002310</v>
      </c>
      <c r="G49" s="1" t="s">
        <v>486</v>
      </c>
      <c r="H49" s="1" t="s">
        <v>362</v>
      </c>
      <c r="I49" s="1" t="s">
        <v>331</v>
      </c>
      <c r="L49" s="1" t="s">
        <v>149</v>
      </c>
      <c r="M49" s="1" t="s">
        <v>36</v>
      </c>
      <c r="P49" s="106"/>
      <c r="Q49" s="1">
        <v>0</v>
      </c>
      <c r="R49" s="106"/>
      <c r="S49" s="106"/>
      <c r="T49" s="23" t="s">
        <v>308</v>
      </c>
      <c r="U49" s="1" t="s">
        <v>5</v>
      </c>
      <c r="V49" s="27">
        <v>29</v>
      </c>
      <c r="W49" s="28">
        <v>2000</v>
      </c>
      <c r="X49" s="5">
        <f t="shared" si="2"/>
        <v>58000</v>
      </c>
      <c r="Y49" s="5">
        <f t="shared" si="3"/>
        <v>64960.00000000001</v>
      </c>
    </row>
    <row r="50" spans="1:25" ht="45">
      <c r="A50" s="1">
        <v>14</v>
      </c>
      <c r="B50" s="1" t="s">
        <v>4</v>
      </c>
      <c r="C50" s="1" t="s">
        <v>236</v>
      </c>
      <c r="D50" s="1" t="s">
        <v>230</v>
      </c>
      <c r="E50" s="2">
        <v>620200230408</v>
      </c>
      <c r="F50" s="3">
        <v>30940002310</v>
      </c>
      <c r="G50" s="22">
        <v>40891</v>
      </c>
      <c r="H50" s="1" t="s">
        <v>442</v>
      </c>
      <c r="I50" s="29" t="s">
        <v>295</v>
      </c>
      <c r="L50" s="1" t="s">
        <v>150</v>
      </c>
      <c r="M50" s="1" t="s">
        <v>37</v>
      </c>
      <c r="N50" s="1" t="s">
        <v>520</v>
      </c>
      <c r="O50" s="1" t="s">
        <v>514</v>
      </c>
      <c r="P50" s="106"/>
      <c r="Q50" s="1">
        <v>0</v>
      </c>
      <c r="R50" s="106"/>
      <c r="S50" s="106"/>
      <c r="T50" s="23" t="s">
        <v>308</v>
      </c>
      <c r="U50" s="1" t="s">
        <v>5</v>
      </c>
      <c r="V50" s="27">
        <v>2</v>
      </c>
      <c r="W50" s="28">
        <v>3500</v>
      </c>
      <c r="X50" s="5">
        <f t="shared" si="2"/>
        <v>7000</v>
      </c>
      <c r="Y50" s="5">
        <f t="shared" si="3"/>
        <v>7840.000000000001</v>
      </c>
    </row>
    <row r="51" spans="1:25" ht="45">
      <c r="A51" s="1">
        <v>15</v>
      </c>
      <c r="B51" s="1" t="s">
        <v>4</v>
      </c>
      <c r="C51" s="1" t="s">
        <v>236</v>
      </c>
      <c r="D51" s="1" t="s">
        <v>230</v>
      </c>
      <c r="E51" s="2">
        <v>620200230408</v>
      </c>
      <c r="F51" s="3">
        <v>30940002310</v>
      </c>
      <c r="G51" s="22">
        <v>40891</v>
      </c>
      <c r="H51" s="1" t="s">
        <v>441</v>
      </c>
      <c r="I51" s="29" t="s">
        <v>296</v>
      </c>
      <c r="L51" s="1" t="s">
        <v>151</v>
      </c>
      <c r="M51" s="1" t="s">
        <v>38</v>
      </c>
      <c r="N51" s="1" t="s">
        <v>519</v>
      </c>
      <c r="O51" s="1" t="s">
        <v>513</v>
      </c>
      <c r="P51" s="106"/>
      <c r="Q51" s="1">
        <v>0</v>
      </c>
      <c r="R51" s="106"/>
      <c r="S51" s="106"/>
      <c r="T51" s="23" t="s">
        <v>308</v>
      </c>
      <c r="U51" s="1" t="s">
        <v>5</v>
      </c>
      <c r="V51" s="27">
        <v>10</v>
      </c>
      <c r="W51" s="28">
        <v>2200</v>
      </c>
      <c r="X51" s="5">
        <f t="shared" si="2"/>
        <v>22000</v>
      </c>
      <c r="Y51" s="5">
        <f t="shared" si="3"/>
        <v>24640.000000000004</v>
      </c>
    </row>
    <row r="52" spans="1:25" ht="45">
      <c r="A52" s="1">
        <v>16</v>
      </c>
      <c r="B52" s="1" t="s">
        <v>4</v>
      </c>
      <c r="C52" s="1" t="s">
        <v>236</v>
      </c>
      <c r="D52" s="1" t="s">
        <v>230</v>
      </c>
      <c r="E52" s="2">
        <v>620200230408</v>
      </c>
      <c r="F52" s="3">
        <v>30940002310</v>
      </c>
      <c r="H52" s="1" t="s">
        <v>443</v>
      </c>
      <c r="I52" s="1" t="s">
        <v>333</v>
      </c>
      <c r="L52" s="1" t="s">
        <v>152</v>
      </c>
      <c r="M52" s="1" t="s">
        <v>39</v>
      </c>
      <c r="O52" s="1" t="s">
        <v>332</v>
      </c>
      <c r="P52" s="106"/>
      <c r="Q52" s="1">
        <v>0</v>
      </c>
      <c r="R52" s="106"/>
      <c r="S52" s="106"/>
      <c r="T52" s="23" t="s">
        <v>308</v>
      </c>
      <c r="U52" s="1" t="s">
        <v>26</v>
      </c>
      <c r="V52" s="27">
        <v>14</v>
      </c>
      <c r="W52" s="28">
        <v>7000</v>
      </c>
      <c r="X52" s="5">
        <f t="shared" si="2"/>
        <v>98000</v>
      </c>
      <c r="Y52" s="5">
        <f t="shared" si="3"/>
        <v>109760.00000000001</v>
      </c>
    </row>
    <row r="53" spans="1:25" ht="45">
      <c r="A53" s="1">
        <v>17</v>
      </c>
      <c r="B53" s="1" t="s">
        <v>4</v>
      </c>
      <c r="C53" s="1" t="s">
        <v>236</v>
      </c>
      <c r="D53" s="1" t="s">
        <v>230</v>
      </c>
      <c r="E53" s="2">
        <v>620200230408</v>
      </c>
      <c r="F53" s="3">
        <v>30940002310</v>
      </c>
      <c r="H53" s="1" t="s">
        <v>363</v>
      </c>
      <c r="I53" s="1" t="s">
        <v>334</v>
      </c>
      <c r="L53" s="1" t="s">
        <v>153</v>
      </c>
      <c r="M53" s="1" t="s">
        <v>40</v>
      </c>
      <c r="P53" s="106"/>
      <c r="Q53" s="1">
        <v>0</v>
      </c>
      <c r="R53" s="106"/>
      <c r="S53" s="106"/>
      <c r="T53" s="23" t="s">
        <v>308</v>
      </c>
      <c r="U53" s="1" t="s">
        <v>30</v>
      </c>
      <c r="V53" s="27">
        <v>14</v>
      </c>
      <c r="W53" s="28">
        <v>2000</v>
      </c>
      <c r="X53" s="5">
        <f t="shared" si="2"/>
        <v>28000</v>
      </c>
      <c r="Y53" s="5">
        <f t="shared" si="3"/>
        <v>31360.000000000004</v>
      </c>
    </row>
    <row r="54" spans="1:25" ht="45">
      <c r="A54" s="1">
        <v>18</v>
      </c>
      <c r="B54" s="1" t="s">
        <v>4</v>
      </c>
      <c r="C54" s="1" t="s">
        <v>236</v>
      </c>
      <c r="D54" s="1" t="s">
        <v>230</v>
      </c>
      <c r="E54" s="2">
        <v>620200230408</v>
      </c>
      <c r="F54" s="3">
        <v>30940002310</v>
      </c>
      <c r="G54" s="1" t="s">
        <v>485</v>
      </c>
      <c r="H54" s="1" t="s">
        <v>365</v>
      </c>
      <c r="I54" s="1" t="s">
        <v>341</v>
      </c>
      <c r="L54" s="1" t="s">
        <v>154</v>
      </c>
      <c r="M54" s="1" t="s">
        <v>41</v>
      </c>
      <c r="N54" s="1" t="s">
        <v>364</v>
      </c>
      <c r="O54" s="1" t="s">
        <v>342</v>
      </c>
      <c r="P54" s="106"/>
      <c r="Q54" s="1">
        <v>0</v>
      </c>
      <c r="R54" s="106"/>
      <c r="S54" s="106"/>
      <c r="T54" s="23" t="s">
        <v>308</v>
      </c>
      <c r="U54" s="1" t="s">
        <v>26</v>
      </c>
      <c r="V54" s="27">
        <v>29</v>
      </c>
      <c r="W54" s="28">
        <v>8620</v>
      </c>
      <c r="X54" s="5">
        <f t="shared" si="2"/>
        <v>249980</v>
      </c>
      <c r="Y54" s="5">
        <f t="shared" si="3"/>
        <v>279977.60000000003</v>
      </c>
    </row>
    <row r="55" spans="1:25" ht="45">
      <c r="A55" s="1">
        <v>19</v>
      </c>
      <c r="B55" s="1" t="s">
        <v>4</v>
      </c>
      <c r="C55" s="1" t="s">
        <v>236</v>
      </c>
      <c r="D55" s="1" t="s">
        <v>230</v>
      </c>
      <c r="E55" s="2">
        <v>620200230408</v>
      </c>
      <c r="F55" s="3">
        <v>30940002310</v>
      </c>
      <c r="H55" s="1" t="s">
        <v>346</v>
      </c>
      <c r="I55" s="26" t="s">
        <v>345</v>
      </c>
      <c r="J55" s="4"/>
      <c r="K55" s="4"/>
      <c r="L55" s="4"/>
      <c r="M55" s="4"/>
      <c r="N55" s="1" t="s">
        <v>347</v>
      </c>
      <c r="O55" s="1" t="s">
        <v>348</v>
      </c>
      <c r="P55" s="106"/>
      <c r="Q55" s="1">
        <v>0</v>
      </c>
      <c r="R55" s="106"/>
      <c r="S55" s="106"/>
      <c r="T55" s="23" t="s">
        <v>308</v>
      </c>
      <c r="U55" s="1" t="s">
        <v>5</v>
      </c>
      <c r="V55" s="27">
        <v>29</v>
      </c>
      <c r="W55" s="28">
        <v>4482.61</v>
      </c>
      <c r="X55" s="5">
        <f t="shared" si="2"/>
        <v>129995.68999999999</v>
      </c>
      <c r="Y55" s="5">
        <f t="shared" si="3"/>
        <v>145595.1728</v>
      </c>
    </row>
    <row r="56" spans="1:25" ht="45">
      <c r="A56" s="1">
        <v>20</v>
      </c>
      <c r="B56" s="1" t="s">
        <v>4</v>
      </c>
      <c r="C56" s="1" t="s">
        <v>236</v>
      </c>
      <c r="D56" s="1" t="s">
        <v>230</v>
      </c>
      <c r="E56" s="2">
        <v>620200230408</v>
      </c>
      <c r="F56" s="3">
        <v>30940002310</v>
      </c>
      <c r="G56" s="1" t="s">
        <v>516</v>
      </c>
      <c r="H56" s="1" t="s">
        <v>351</v>
      </c>
      <c r="I56" s="5" t="s">
        <v>349</v>
      </c>
      <c r="J56" s="4"/>
      <c r="K56" s="4"/>
      <c r="L56" s="4"/>
      <c r="M56" s="4"/>
      <c r="N56" s="1" t="s">
        <v>352</v>
      </c>
      <c r="O56" s="1" t="s">
        <v>350</v>
      </c>
      <c r="P56" s="106"/>
      <c r="Q56" s="1">
        <v>0</v>
      </c>
      <c r="R56" s="106"/>
      <c r="S56" s="106"/>
      <c r="T56" s="23" t="s">
        <v>308</v>
      </c>
      <c r="U56" s="1" t="s">
        <v>30</v>
      </c>
      <c r="V56" s="27">
        <v>29</v>
      </c>
      <c r="W56" s="28">
        <f>3750-98</f>
        <v>3652</v>
      </c>
      <c r="X56" s="5">
        <f t="shared" si="2"/>
        <v>105908</v>
      </c>
      <c r="Y56" s="5">
        <f t="shared" si="3"/>
        <v>118616.96</v>
      </c>
    </row>
    <row r="57" spans="1:25" ht="45">
      <c r="A57" s="1">
        <v>21</v>
      </c>
      <c r="B57" s="1" t="s">
        <v>4</v>
      </c>
      <c r="C57" s="1" t="s">
        <v>236</v>
      </c>
      <c r="D57" s="1" t="s">
        <v>230</v>
      </c>
      <c r="E57" s="2">
        <v>620200230408</v>
      </c>
      <c r="F57" s="3">
        <v>30940002310</v>
      </c>
      <c r="G57" s="1" t="s">
        <v>488</v>
      </c>
      <c r="H57" s="1" t="s">
        <v>444</v>
      </c>
      <c r="I57" s="1" t="s">
        <v>294</v>
      </c>
      <c r="L57" s="1" t="s">
        <v>155</v>
      </c>
      <c r="M57" s="1" t="s">
        <v>42</v>
      </c>
      <c r="P57" s="106"/>
      <c r="Q57" s="1">
        <v>0</v>
      </c>
      <c r="R57" s="96"/>
      <c r="S57" s="96"/>
      <c r="T57" s="23" t="s">
        <v>308</v>
      </c>
      <c r="U57" s="1" t="s">
        <v>5</v>
      </c>
      <c r="V57" s="27">
        <v>29</v>
      </c>
      <c r="W57" s="28">
        <v>6043</v>
      </c>
      <c r="X57" s="5">
        <f t="shared" si="2"/>
        <v>175247</v>
      </c>
      <c r="Y57" s="5">
        <f t="shared" si="3"/>
        <v>196276.64</v>
      </c>
    </row>
    <row r="58" spans="1:25" ht="45">
      <c r="A58" s="1">
        <v>22</v>
      </c>
      <c r="B58" s="1" t="s">
        <v>4</v>
      </c>
      <c r="C58" s="1" t="s">
        <v>236</v>
      </c>
      <c r="D58" s="1" t="s">
        <v>230</v>
      </c>
      <c r="E58" s="2">
        <v>620200230400</v>
      </c>
      <c r="F58" s="3">
        <v>30940002302</v>
      </c>
      <c r="H58" s="1" t="s">
        <v>357</v>
      </c>
      <c r="I58" s="1" t="s">
        <v>366</v>
      </c>
      <c r="L58" s="1" t="s">
        <v>147</v>
      </c>
      <c r="M58" s="1" t="s">
        <v>34</v>
      </c>
      <c r="N58" s="1" t="s">
        <v>338</v>
      </c>
      <c r="O58" s="1" t="s">
        <v>329</v>
      </c>
      <c r="P58" s="106" t="s">
        <v>43</v>
      </c>
      <c r="Q58" s="1">
        <v>0</v>
      </c>
      <c r="R58" s="106" t="s">
        <v>298</v>
      </c>
      <c r="S58" s="106" t="s">
        <v>297</v>
      </c>
      <c r="T58" s="23" t="s">
        <v>308</v>
      </c>
      <c r="U58" s="1" t="s">
        <v>30</v>
      </c>
      <c r="V58" s="27">
        <v>4</v>
      </c>
      <c r="W58" s="28">
        <v>4000</v>
      </c>
      <c r="X58" s="5">
        <f>W58*V58</f>
        <v>16000</v>
      </c>
      <c r="Y58" s="5">
        <f t="shared" si="3"/>
        <v>17920</v>
      </c>
    </row>
    <row r="59" spans="1:25" ht="45">
      <c r="A59" s="1">
        <v>23</v>
      </c>
      <c r="B59" s="1" t="s">
        <v>4</v>
      </c>
      <c r="C59" s="1" t="s">
        <v>236</v>
      </c>
      <c r="D59" s="1" t="s">
        <v>230</v>
      </c>
      <c r="E59" s="2">
        <v>620200230401</v>
      </c>
      <c r="F59" s="3">
        <v>30940002303</v>
      </c>
      <c r="G59" s="1" t="s">
        <v>485</v>
      </c>
      <c r="I59" s="1" t="s">
        <v>335</v>
      </c>
      <c r="P59" s="106"/>
      <c r="Q59" s="1">
        <v>0</v>
      </c>
      <c r="R59" s="106"/>
      <c r="S59" s="106"/>
      <c r="T59" s="23" t="s">
        <v>308</v>
      </c>
      <c r="U59" s="1" t="s">
        <v>1</v>
      </c>
      <c r="V59" s="27">
        <v>4</v>
      </c>
      <c r="W59" s="28">
        <v>800</v>
      </c>
      <c r="X59" s="5">
        <f aca="true" t="shared" si="4" ref="X59:X67">W59*V59</f>
        <v>3200</v>
      </c>
      <c r="Y59" s="5">
        <f aca="true" t="shared" si="5" ref="Y59:Y67">X59*1.12</f>
        <v>3584.0000000000005</v>
      </c>
    </row>
    <row r="60" spans="1:25" ht="45">
      <c r="A60" s="1">
        <v>24</v>
      </c>
      <c r="B60" s="1" t="s">
        <v>4</v>
      </c>
      <c r="C60" s="1" t="s">
        <v>236</v>
      </c>
      <c r="D60" s="1" t="s">
        <v>230</v>
      </c>
      <c r="E60" s="2">
        <v>620200230402</v>
      </c>
      <c r="F60" s="3">
        <v>30940002304</v>
      </c>
      <c r="G60" s="1" t="s">
        <v>487</v>
      </c>
      <c r="H60" s="1" t="s">
        <v>362</v>
      </c>
      <c r="I60" s="1" t="s">
        <v>336</v>
      </c>
      <c r="P60" s="106"/>
      <c r="Q60" s="1">
        <v>0</v>
      </c>
      <c r="R60" s="106"/>
      <c r="S60" s="106"/>
      <c r="T60" s="23" t="s">
        <v>308</v>
      </c>
      <c r="U60" s="1" t="s">
        <v>26</v>
      </c>
      <c r="V60" s="27">
        <v>4</v>
      </c>
      <c r="W60" s="28">
        <v>2000</v>
      </c>
      <c r="X60" s="5">
        <f t="shared" si="4"/>
        <v>8000</v>
      </c>
      <c r="Y60" s="5">
        <f t="shared" si="5"/>
        <v>8960</v>
      </c>
    </row>
    <row r="61" spans="1:25" ht="45">
      <c r="A61" s="1">
        <v>25</v>
      </c>
      <c r="B61" s="1" t="s">
        <v>4</v>
      </c>
      <c r="C61" s="1" t="s">
        <v>236</v>
      </c>
      <c r="D61" s="1" t="s">
        <v>230</v>
      </c>
      <c r="E61" s="2">
        <v>620200230403</v>
      </c>
      <c r="F61" s="3">
        <v>30940002305</v>
      </c>
      <c r="H61" s="1" t="s">
        <v>339</v>
      </c>
      <c r="I61" s="1" t="s">
        <v>337</v>
      </c>
      <c r="L61" s="1" t="s">
        <v>144</v>
      </c>
      <c r="M61" s="1" t="s">
        <v>31</v>
      </c>
      <c r="N61" s="1" t="s">
        <v>338</v>
      </c>
      <c r="O61" s="1" t="s">
        <v>329</v>
      </c>
      <c r="P61" s="106"/>
      <c r="Q61" s="1">
        <v>0</v>
      </c>
      <c r="R61" s="106"/>
      <c r="S61" s="106"/>
      <c r="T61" s="23" t="s">
        <v>308</v>
      </c>
      <c r="U61" s="1" t="s">
        <v>30</v>
      </c>
      <c r="V61" s="27">
        <v>16</v>
      </c>
      <c r="W61" s="28">
        <v>4000</v>
      </c>
      <c r="X61" s="5">
        <f t="shared" si="4"/>
        <v>64000</v>
      </c>
      <c r="Y61" s="5">
        <f t="shared" si="5"/>
        <v>71680</v>
      </c>
    </row>
    <row r="62" spans="1:25" ht="45">
      <c r="A62" s="1">
        <v>26</v>
      </c>
      <c r="B62" s="1" t="s">
        <v>4</v>
      </c>
      <c r="C62" s="1" t="s">
        <v>236</v>
      </c>
      <c r="D62" s="1" t="s">
        <v>230</v>
      </c>
      <c r="E62" s="2">
        <v>620200230404</v>
      </c>
      <c r="F62" s="3">
        <v>30940002306</v>
      </c>
      <c r="G62" s="1" t="s">
        <v>486</v>
      </c>
      <c r="H62" s="1" t="s">
        <v>340</v>
      </c>
      <c r="I62" s="1" t="s">
        <v>41</v>
      </c>
      <c r="P62" s="106"/>
      <c r="Q62" s="1">
        <v>0</v>
      </c>
      <c r="R62" s="106"/>
      <c r="S62" s="106"/>
      <c r="T62" s="23" t="s">
        <v>308</v>
      </c>
      <c r="U62" s="1" t="s">
        <v>26</v>
      </c>
      <c r="V62" s="27">
        <v>16</v>
      </c>
      <c r="W62" s="28">
        <v>2000</v>
      </c>
      <c r="X62" s="5">
        <f t="shared" si="4"/>
        <v>32000</v>
      </c>
      <c r="Y62" s="5">
        <f t="shared" si="5"/>
        <v>35840</v>
      </c>
    </row>
    <row r="63" spans="1:25" ht="45">
      <c r="A63" s="1">
        <v>27</v>
      </c>
      <c r="B63" s="1" t="s">
        <v>4</v>
      </c>
      <c r="C63" s="1" t="s">
        <v>236</v>
      </c>
      <c r="D63" s="1" t="s">
        <v>230</v>
      </c>
      <c r="E63" s="2">
        <v>620200230405</v>
      </c>
      <c r="F63" s="3">
        <v>30940002307</v>
      </c>
      <c r="H63" s="1" t="s">
        <v>151</v>
      </c>
      <c r="I63" s="1" t="s">
        <v>38</v>
      </c>
      <c r="P63" s="106"/>
      <c r="Q63" s="1">
        <v>0</v>
      </c>
      <c r="R63" s="106"/>
      <c r="S63" s="106"/>
      <c r="T63" s="23" t="s">
        <v>308</v>
      </c>
      <c r="U63" s="1" t="s">
        <v>26</v>
      </c>
      <c r="V63" s="27">
        <v>16</v>
      </c>
      <c r="W63" s="28">
        <v>150</v>
      </c>
      <c r="X63" s="5">
        <f t="shared" si="4"/>
        <v>2400</v>
      </c>
      <c r="Y63" s="5">
        <f t="shared" si="5"/>
        <v>2688.0000000000005</v>
      </c>
    </row>
    <row r="64" spans="1:25" ht="45">
      <c r="A64" s="1">
        <v>28</v>
      </c>
      <c r="B64" s="1" t="s">
        <v>4</v>
      </c>
      <c r="C64" s="1" t="s">
        <v>236</v>
      </c>
      <c r="D64" s="1" t="s">
        <v>230</v>
      </c>
      <c r="E64" s="2">
        <v>620200230406</v>
      </c>
      <c r="F64" s="3">
        <v>30940002308</v>
      </c>
      <c r="G64" s="1" t="s">
        <v>485</v>
      </c>
      <c r="H64" s="1" t="s">
        <v>365</v>
      </c>
      <c r="I64" s="1" t="s">
        <v>341</v>
      </c>
      <c r="L64" s="1" t="s">
        <v>154</v>
      </c>
      <c r="M64" s="1" t="s">
        <v>41</v>
      </c>
      <c r="N64" s="1" t="s">
        <v>364</v>
      </c>
      <c r="O64" s="1" t="s">
        <v>342</v>
      </c>
      <c r="P64" s="106"/>
      <c r="Q64" s="1">
        <v>0</v>
      </c>
      <c r="R64" s="106"/>
      <c r="S64" s="106"/>
      <c r="T64" s="23" t="s">
        <v>308</v>
      </c>
      <c r="U64" s="1" t="s">
        <v>1</v>
      </c>
      <c r="V64" s="27">
        <v>16</v>
      </c>
      <c r="W64" s="28">
        <v>8620</v>
      </c>
      <c r="X64" s="5">
        <f t="shared" si="4"/>
        <v>137920</v>
      </c>
      <c r="Y64" s="5">
        <f t="shared" si="5"/>
        <v>154470.40000000002</v>
      </c>
    </row>
    <row r="65" spans="1:25" ht="45">
      <c r="A65" s="1">
        <v>29</v>
      </c>
      <c r="B65" s="1" t="s">
        <v>4</v>
      </c>
      <c r="C65" s="1" t="s">
        <v>236</v>
      </c>
      <c r="D65" s="1" t="s">
        <v>230</v>
      </c>
      <c r="E65" s="2">
        <v>620200230407</v>
      </c>
      <c r="F65" s="3">
        <v>30940002309</v>
      </c>
      <c r="H65" s="1" t="s">
        <v>346</v>
      </c>
      <c r="I65" s="26" t="s">
        <v>345</v>
      </c>
      <c r="J65" s="4"/>
      <c r="K65" s="4"/>
      <c r="L65" s="4"/>
      <c r="M65" s="4"/>
      <c r="N65" s="1" t="s">
        <v>347</v>
      </c>
      <c r="O65" s="1" t="s">
        <v>348</v>
      </c>
      <c r="P65" s="106"/>
      <c r="Q65" s="1">
        <v>0</v>
      </c>
      <c r="R65" s="106"/>
      <c r="S65" s="106"/>
      <c r="T65" s="23" t="s">
        <v>308</v>
      </c>
      <c r="U65" s="1" t="s">
        <v>1</v>
      </c>
      <c r="V65" s="27">
        <v>16</v>
      </c>
      <c r="W65" s="28">
        <v>4482.61</v>
      </c>
      <c r="X65" s="5">
        <f t="shared" si="4"/>
        <v>71721.76</v>
      </c>
      <c r="Y65" s="5">
        <f t="shared" si="5"/>
        <v>80328.37120000001</v>
      </c>
    </row>
    <row r="66" spans="1:25" ht="45">
      <c r="A66" s="1">
        <v>30</v>
      </c>
      <c r="B66" s="1" t="s">
        <v>4</v>
      </c>
      <c r="C66" s="1" t="s">
        <v>236</v>
      </c>
      <c r="D66" s="1" t="s">
        <v>230</v>
      </c>
      <c r="E66" s="2">
        <v>620200230408</v>
      </c>
      <c r="F66" s="3">
        <v>30940002310</v>
      </c>
      <c r="G66" s="1" t="s">
        <v>516</v>
      </c>
      <c r="H66" s="1" t="s">
        <v>351</v>
      </c>
      <c r="I66" s="5" t="s">
        <v>349</v>
      </c>
      <c r="J66" s="4"/>
      <c r="K66" s="4"/>
      <c r="L66" s="4"/>
      <c r="M66" s="4"/>
      <c r="N66" s="1" t="s">
        <v>352</v>
      </c>
      <c r="O66" s="1" t="s">
        <v>350</v>
      </c>
      <c r="P66" s="106"/>
      <c r="Q66" s="1">
        <v>0</v>
      </c>
      <c r="R66" s="106"/>
      <c r="S66" s="106"/>
      <c r="T66" s="23" t="s">
        <v>308</v>
      </c>
      <c r="U66" s="1" t="s">
        <v>30</v>
      </c>
      <c r="V66" s="27">
        <v>16</v>
      </c>
      <c r="W66" s="28">
        <f>3750-98+611</f>
        <v>4263</v>
      </c>
      <c r="X66" s="5">
        <f t="shared" si="4"/>
        <v>68208</v>
      </c>
      <c r="Y66" s="5">
        <f t="shared" si="5"/>
        <v>76392.96</v>
      </c>
    </row>
    <row r="67" spans="1:25" ht="45">
      <c r="A67" s="1">
        <v>31</v>
      </c>
      <c r="B67" s="1" t="s">
        <v>4</v>
      </c>
      <c r="C67" s="1" t="s">
        <v>236</v>
      </c>
      <c r="D67" s="1" t="s">
        <v>230</v>
      </c>
      <c r="E67" s="2">
        <v>620200230408</v>
      </c>
      <c r="F67" s="3">
        <v>30940002310</v>
      </c>
      <c r="G67" s="1" t="s">
        <v>488</v>
      </c>
      <c r="H67" s="1" t="s">
        <v>369</v>
      </c>
      <c r="I67" s="1" t="s">
        <v>367</v>
      </c>
      <c r="J67" s="30"/>
      <c r="K67" s="30"/>
      <c r="N67" s="1" t="s">
        <v>355</v>
      </c>
      <c r="O67" s="1" t="s">
        <v>368</v>
      </c>
      <c r="P67" s="96"/>
      <c r="Q67" s="1">
        <v>0</v>
      </c>
      <c r="R67" s="96"/>
      <c r="S67" s="96"/>
      <c r="T67" s="23" t="s">
        <v>308</v>
      </c>
      <c r="U67" s="1" t="s">
        <v>30</v>
      </c>
      <c r="V67" s="27">
        <v>16</v>
      </c>
      <c r="W67" s="28">
        <v>6043</v>
      </c>
      <c r="X67" s="5">
        <f t="shared" si="4"/>
        <v>96688</v>
      </c>
      <c r="Y67" s="5">
        <f t="shared" si="5"/>
        <v>108290.56000000001</v>
      </c>
    </row>
    <row r="68" spans="1:28" s="4" customFormat="1" ht="15">
      <c r="A68" s="118" t="s">
        <v>245</v>
      </c>
      <c r="B68" s="118"/>
      <c r="C68" s="118"/>
      <c r="D68" s="118"/>
      <c r="E68" s="118"/>
      <c r="F68" s="20"/>
      <c r="H68" s="31"/>
      <c r="I68" s="32"/>
      <c r="J68" s="32"/>
      <c r="K68" s="32"/>
      <c r="O68" s="1"/>
      <c r="Q68" s="1"/>
      <c r="V68" s="21"/>
      <c r="W68" s="21"/>
      <c r="X68" s="21">
        <f>SUM(X69:X69)</f>
        <v>9000000</v>
      </c>
      <c r="Y68" s="21">
        <f>SUM(Y69:Y69)</f>
        <v>10080000.000000002</v>
      </c>
      <c r="Z68" s="11"/>
      <c r="AA68" s="11"/>
      <c r="AB68" s="11"/>
    </row>
    <row r="69" spans="1:25" ht="30">
      <c r="A69" s="1">
        <v>2</v>
      </c>
      <c r="B69" s="1" t="s">
        <v>4</v>
      </c>
      <c r="C69" s="1" t="s">
        <v>236</v>
      </c>
      <c r="D69" s="1" t="s">
        <v>230</v>
      </c>
      <c r="E69" s="2">
        <v>620200230408</v>
      </c>
      <c r="F69" s="3">
        <v>30940002310</v>
      </c>
      <c r="G69" s="1" t="s">
        <v>517</v>
      </c>
      <c r="H69" s="31" t="s">
        <v>445</v>
      </c>
      <c r="I69" s="1" t="s">
        <v>246</v>
      </c>
      <c r="J69" s="31"/>
      <c r="K69" s="31"/>
      <c r="O69" s="1" t="s">
        <v>535</v>
      </c>
      <c r="P69" s="1" t="s">
        <v>114</v>
      </c>
      <c r="Q69" s="1">
        <v>0</v>
      </c>
      <c r="R69" s="1" t="s">
        <v>125</v>
      </c>
      <c r="T69" s="1" t="s">
        <v>300</v>
      </c>
      <c r="U69" s="33" t="s">
        <v>5</v>
      </c>
      <c r="V69" s="33">
        <v>20</v>
      </c>
      <c r="W69" s="34">
        <v>450000</v>
      </c>
      <c r="X69" s="34">
        <f>W69*V69</f>
        <v>9000000</v>
      </c>
      <c r="Y69" s="5">
        <f aca="true" t="shared" si="6" ref="Y69:Y120">X69*1.12</f>
        <v>10080000.000000002</v>
      </c>
    </row>
    <row r="70" spans="1:25" ht="15">
      <c r="A70" s="118" t="s">
        <v>46</v>
      </c>
      <c r="B70" s="118"/>
      <c r="C70" s="118"/>
      <c r="D70" s="118"/>
      <c r="E70" s="118"/>
      <c r="I70" s="4"/>
      <c r="J70" s="4"/>
      <c r="K70" s="4"/>
      <c r="L70" s="4"/>
      <c r="M70" s="4"/>
      <c r="N70" s="4"/>
      <c r="P70" s="4"/>
      <c r="V70" s="5"/>
      <c r="W70" s="5">
        <v>0</v>
      </c>
      <c r="X70" s="21">
        <f>SUM(X71:X74)</f>
        <v>138000</v>
      </c>
      <c r="Y70" s="21">
        <f>SUM(Y71:Y74)</f>
        <v>154560</v>
      </c>
    </row>
    <row r="71" spans="1:25" ht="45">
      <c r="A71" s="1">
        <v>1</v>
      </c>
      <c r="B71" s="1" t="s">
        <v>4</v>
      </c>
      <c r="C71" s="1" t="s">
        <v>236</v>
      </c>
      <c r="D71" s="1" t="s">
        <v>230</v>
      </c>
      <c r="E71" s="2">
        <v>620200230408</v>
      </c>
      <c r="F71" s="3">
        <v>30940002310</v>
      </c>
      <c r="G71" s="1" t="s">
        <v>483</v>
      </c>
      <c r="H71" s="31" t="s">
        <v>156</v>
      </c>
      <c r="I71" s="31" t="s">
        <v>47</v>
      </c>
      <c r="J71" s="31"/>
      <c r="K71" s="31"/>
      <c r="L71" s="1" t="s">
        <v>224</v>
      </c>
      <c r="M71" s="1" t="s">
        <v>48</v>
      </c>
      <c r="P71" s="112" t="s">
        <v>44</v>
      </c>
      <c r="Q71" s="1">
        <v>0</v>
      </c>
      <c r="R71" s="112" t="s">
        <v>125</v>
      </c>
      <c r="S71" s="112" t="s">
        <v>45</v>
      </c>
      <c r="T71" s="1" t="s">
        <v>309</v>
      </c>
      <c r="U71" s="1" t="s">
        <v>29</v>
      </c>
      <c r="V71" s="5">
        <v>4</v>
      </c>
      <c r="W71" s="5">
        <v>1499.9999999999998</v>
      </c>
      <c r="X71" s="5">
        <v>5999.999999999999</v>
      </c>
      <c r="Y71" s="5">
        <f t="shared" si="6"/>
        <v>6720</v>
      </c>
    </row>
    <row r="72" spans="1:25" ht="45">
      <c r="A72" s="1">
        <v>2</v>
      </c>
      <c r="B72" s="1" t="s">
        <v>4</v>
      </c>
      <c r="C72" s="1" t="s">
        <v>236</v>
      </c>
      <c r="D72" s="1" t="s">
        <v>230</v>
      </c>
      <c r="E72" s="2">
        <v>620200230408</v>
      </c>
      <c r="F72" s="3">
        <v>30940002310</v>
      </c>
      <c r="G72" s="1" t="s">
        <v>480</v>
      </c>
      <c r="H72" s="31" t="s">
        <v>157</v>
      </c>
      <c r="I72" s="31" t="s">
        <v>49</v>
      </c>
      <c r="J72" s="31"/>
      <c r="K72" s="31"/>
      <c r="L72" s="1" t="s">
        <v>224</v>
      </c>
      <c r="M72" s="1" t="s">
        <v>48</v>
      </c>
      <c r="P72" s="112"/>
      <c r="Q72" s="1">
        <v>0</v>
      </c>
      <c r="R72" s="112"/>
      <c r="S72" s="112"/>
      <c r="T72" s="1" t="s">
        <v>309</v>
      </c>
      <c r="U72" s="1" t="s">
        <v>1</v>
      </c>
      <c r="V72" s="5">
        <v>24</v>
      </c>
      <c r="W72" s="5">
        <v>999.9999999999999</v>
      </c>
      <c r="X72" s="5">
        <v>23999.999999999996</v>
      </c>
      <c r="Y72" s="5">
        <f t="shared" si="6"/>
        <v>26880</v>
      </c>
    </row>
    <row r="73" spans="1:25" ht="45">
      <c r="A73" s="1">
        <v>3</v>
      </c>
      <c r="B73" s="1" t="s">
        <v>4</v>
      </c>
      <c r="C73" s="1" t="s">
        <v>236</v>
      </c>
      <c r="D73" s="1" t="s">
        <v>230</v>
      </c>
      <c r="E73" s="2">
        <v>620200230408</v>
      </c>
      <c r="F73" s="3">
        <v>30940002310</v>
      </c>
      <c r="G73" s="1" t="s">
        <v>483</v>
      </c>
      <c r="H73" s="31" t="s">
        <v>158</v>
      </c>
      <c r="I73" s="31" t="s">
        <v>50</v>
      </c>
      <c r="J73" s="31"/>
      <c r="K73" s="31"/>
      <c r="P73" s="112"/>
      <c r="Q73" s="1">
        <v>0</v>
      </c>
      <c r="R73" s="112"/>
      <c r="S73" s="112"/>
      <c r="T73" s="1" t="s">
        <v>310</v>
      </c>
      <c r="U73" s="1" t="s">
        <v>1</v>
      </c>
      <c r="V73" s="5">
        <v>36</v>
      </c>
      <c r="W73" s="5">
        <v>999.9999999999999</v>
      </c>
      <c r="X73" s="5">
        <v>36000</v>
      </c>
      <c r="Y73" s="5">
        <f t="shared" si="6"/>
        <v>40320.00000000001</v>
      </c>
    </row>
    <row r="74" spans="1:25" ht="45">
      <c r="A74" s="1">
        <v>4</v>
      </c>
      <c r="B74" s="1" t="s">
        <v>4</v>
      </c>
      <c r="C74" s="1" t="s">
        <v>236</v>
      </c>
      <c r="D74" s="1" t="s">
        <v>230</v>
      </c>
      <c r="E74" s="2">
        <v>620200230408</v>
      </c>
      <c r="F74" s="3">
        <v>30940002310</v>
      </c>
      <c r="G74" s="1" t="s">
        <v>480</v>
      </c>
      <c r="H74" s="31" t="s">
        <v>159</v>
      </c>
      <c r="I74" s="31" t="s">
        <v>51</v>
      </c>
      <c r="J74" s="31"/>
      <c r="K74" s="31"/>
      <c r="P74" s="112"/>
      <c r="Q74" s="1">
        <v>0</v>
      </c>
      <c r="R74" s="112"/>
      <c r="S74" s="112"/>
      <c r="T74" s="1" t="s">
        <v>309</v>
      </c>
      <c r="U74" s="1" t="s">
        <v>1</v>
      </c>
      <c r="V74" s="5">
        <v>144</v>
      </c>
      <c r="W74" s="5">
        <v>499.99999999999994</v>
      </c>
      <c r="X74" s="5">
        <v>72000</v>
      </c>
      <c r="Y74" s="5">
        <f t="shared" si="6"/>
        <v>80640.00000000001</v>
      </c>
    </row>
    <row r="75" spans="1:25" ht="15">
      <c r="A75" s="118" t="s">
        <v>320</v>
      </c>
      <c r="B75" s="118"/>
      <c r="C75" s="118"/>
      <c r="D75" s="118"/>
      <c r="E75" s="118"/>
      <c r="I75" s="4"/>
      <c r="J75" s="4"/>
      <c r="K75" s="4"/>
      <c r="L75" s="4"/>
      <c r="M75" s="4"/>
      <c r="N75" s="4"/>
      <c r="P75" s="4"/>
      <c r="V75" s="5"/>
      <c r="W75" s="5">
        <v>0</v>
      </c>
      <c r="X75" s="21">
        <f>SUM(X76:X138)</f>
        <v>478968.74999999994</v>
      </c>
      <c r="Y75" s="21">
        <f>SUM(Y76:Y138)</f>
        <v>536445</v>
      </c>
    </row>
    <row r="76" spans="1:25" ht="45">
      <c r="A76" s="1">
        <v>1</v>
      </c>
      <c r="B76" s="1" t="s">
        <v>4</v>
      </c>
      <c r="C76" s="1" t="s">
        <v>236</v>
      </c>
      <c r="D76" s="1" t="s">
        <v>230</v>
      </c>
      <c r="E76" s="2">
        <v>620200230408</v>
      </c>
      <c r="F76" s="3">
        <v>30940002310</v>
      </c>
      <c r="G76" s="1" t="s">
        <v>482</v>
      </c>
      <c r="H76" s="35" t="s">
        <v>160</v>
      </c>
      <c r="I76" s="35" t="s">
        <v>52</v>
      </c>
      <c r="J76" s="35"/>
      <c r="K76" s="35"/>
      <c r="P76" s="112" t="s">
        <v>44</v>
      </c>
      <c r="Q76" s="1">
        <v>0</v>
      </c>
      <c r="R76" s="112" t="s">
        <v>135</v>
      </c>
      <c r="S76" s="112" t="s">
        <v>53</v>
      </c>
      <c r="T76" s="1" t="s">
        <v>309</v>
      </c>
      <c r="U76" s="1" t="s">
        <v>54</v>
      </c>
      <c r="V76" s="5">
        <v>15</v>
      </c>
      <c r="W76" s="5">
        <v>699.9999999999999</v>
      </c>
      <c r="X76" s="5">
        <v>10499.999999999998</v>
      </c>
      <c r="Y76" s="5">
        <f t="shared" si="6"/>
        <v>11759.999999999998</v>
      </c>
    </row>
    <row r="77" spans="1:25" ht="45">
      <c r="A77" s="1">
        <v>2</v>
      </c>
      <c r="B77" s="1" t="s">
        <v>4</v>
      </c>
      <c r="C77" s="1" t="s">
        <v>236</v>
      </c>
      <c r="D77" s="1" t="s">
        <v>230</v>
      </c>
      <c r="E77" s="2">
        <v>620200230408</v>
      </c>
      <c r="F77" s="3">
        <v>30940002310</v>
      </c>
      <c r="G77" s="1" t="s">
        <v>482</v>
      </c>
      <c r="H77" s="35" t="s">
        <v>161</v>
      </c>
      <c r="I77" s="35" t="s">
        <v>55</v>
      </c>
      <c r="J77" s="35"/>
      <c r="K77" s="35"/>
      <c r="P77" s="112"/>
      <c r="Q77" s="1">
        <v>0</v>
      </c>
      <c r="R77" s="112"/>
      <c r="S77" s="112"/>
      <c r="T77" s="1" t="s">
        <v>309</v>
      </c>
      <c r="U77" s="1" t="s">
        <v>54</v>
      </c>
      <c r="V77" s="5">
        <v>5</v>
      </c>
      <c r="W77" s="5">
        <v>1957.9999999999998</v>
      </c>
      <c r="X77" s="5">
        <v>9789.999999999998</v>
      </c>
      <c r="Y77" s="5">
        <f t="shared" si="6"/>
        <v>10964.8</v>
      </c>
    </row>
    <row r="78" spans="1:25" ht="45">
      <c r="A78" s="1">
        <v>3</v>
      </c>
      <c r="B78" s="1" t="s">
        <v>4</v>
      </c>
      <c r="C78" s="1" t="s">
        <v>236</v>
      </c>
      <c r="D78" s="1" t="s">
        <v>230</v>
      </c>
      <c r="E78" s="2">
        <v>620200230408</v>
      </c>
      <c r="F78" s="3">
        <v>30940002310</v>
      </c>
      <c r="G78" s="1" t="s">
        <v>482</v>
      </c>
      <c r="H78" s="35" t="s">
        <v>162</v>
      </c>
      <c r="I78" s="35" t="s">
        <v>56</v>
      </c>
      <c r="J78" s="35"/>
      <c r="K78" s="35"/>
      <c r="P78" s="112"/>
      <c r="Q78" s="1">
        <v>0</v>
      </c>
      <c r="R78" s="112"/>
      <c r="S78" s="112"/>
      <c r="T78" s="1" t="s">
        <v>309</v>
      </c>
      <c r="U78" s="1" t="s">
        <v>54</v>
      </c>
      <c r="V78" s="5">
        <v>5</v>
      </c>
      <c r="W78" s="5">
        <v>499.99999999999994</v>
      </c>
      <c r="X78" s="5">
        <v>2499.9999999999995</v>
      </c>
      <c r="Y78" s="5">
        <f t="shared" si="6"/>
        <v>2799.9999999999995</v>
      </c>
    </row>
    <row r="79" spans="1:25" ht="45">
      <c r="A79" s="1">
        <v>4</v>
      </c>
      <c r="B79" s="1" t="s">
        <v>4</v>
      </c>
      <c r="C79" s="1" t="s">
        <v>236</v>
      </c>
      <c r="D79" s="1" t="s">
        <v>230</v>
      </c>
      <c r="E79" s="2">
        <v>620200230408</v>
      </c>
      <c r="F79" s="3">
        <v>30940002310</v>
      </c>
      <c r="G79" s="1" t="s">
        <v>481</v>
      </c>
      <c r="H79" s="35" t="s">
        <v>163</v>
      </c>
      <c r="I79" s="35" t="s">
        <v>57</v>
      </c>
      <c r="J79" s="35"/>
      <c r="K79" s="35"/>
      <c r="P79" s="112"/>
      <c r="Q79" s="1">
        <v>0</v>
      </c>
      <c r="R79" s="112"/>
      <c r="S79" s="112"/>
      <c r="T79" s="1" t="s">
        <v>309</v>
      </c>
      <c r="U79" s="1" t="s">
        <v>54</v>
      </c>
      <c r="V79" s="5">
        <v>20</v>
      </c>
      <c r="W79" s="5">
        <v>107.68749999999997</v>
      </c>
      <c r="X79" s="5">
        <v>2153.7499999999995</v>
      </c>
      <c r="Y79" s="5">
        <f t="shared" si="6"/>
        <v>2412.2</v>
      </c>
    </row>
    <row r="80" spans="1:25" ht="45">
      <c r="A80" s="1">
        <v>5</v>
      </c>
      <c r="B80" s="1" t="s">
        <v>4</v>
      </c>
      <c r="C80" s="1" t="s">
        <v>236</v>
      </c>
      <c r="D80" s="1" t="s">
        <v>230</v>
      </c>
      <c r="E80" s="2">
        <v>620200230408</v>
      </c>
      <c r="F80" s="3">
        <v>30940002310</v>
      </c>
      <c r="G80" s="1" t="s">
        <v>482</v>
      </c>
      <c r="H80" s="35" t="s">
        <v>164</v>
      </c>
      <c r="I80" s="35" t="s">
        <v>58</v>
      </c>
      <c r="J80" s="35"/>
      <c r="K80" s="35"/>
      <c r="P80" s="112"/>
      <c r="Q80" s="1">
        <v>0</v>
      </c>
      <c r="R80" s="112"/>
      <c r="S80" s="112"/>
      <c r="T80" s="1" t="s">
        <v>309</v>
      </c>
      <c r="U80" s="1" t="s">
        <v>54</v>
      </c>
      <c r="V80" s="5">
        <v>8</v>
      </c>
      <c r="W80" s="5">
        <v>149.99999999999997</v>
      </c>
      <c r="X80" s="5">
        <v>1199.9999999999998</v>
      </c>
      <c r="Y80" s="5">
        <f t="shared" si="6"/>
        <v>1343.9999999999998</v>
      </c>
    </row>
    <row r="81" spans="1:25" ht="45">
      <c r="A81" s="1">
        <v>6</v>
      </c>
      <c r="B81" s="1" t="s">
        <v>4</v>
      </c>
      <c r="C81" s="1" t="s">
        <v>236</v>
      </c>
      <c r="D81" s="1" t="s">
        <v>230</v>
      </c>
      <c r="E81" s="2">
        <v>620200230408</v>
      </c>
      <c r="F81" s="3">
        <v>30940002310</v>
      </c>
      <c r="G81" s="1" t="s">
        <v>482</v>
      </c>
      <c r="H81" s="35" t="s">
        <v>165</v>
      </c>
      <c r="I81" s="35" t="s">
        <v>59</v>
      </c>
      <c r="J81" s="35"/>
      <c r="K81" s="35"/>
      <c r="P81" s="112"/>
      <c r="Q81" s="1">
        <v>0</v>
      </c>
      <c r="R81" s="112"/>
      <c r="S81" s="112"/>
      <c r="T81" s="1" t="s">
        <v>309</v>
      </c>
      <c r="U81" s="1" t="s">
        <v>54</v>
      </c>
      <c r="V81" s="5">
        <v>5</v>
      </c>
      <c r="W81" s="5">
        <v>199.99999999999997</v>
      </c>
      <c r="X81" s="5">
        <v>999.9999999999999</v>
      </c>
      <c r="Y81" s="5">
        <f t="shared" si="6"/>
        <v>1120</v>
      </c>
    </row>
    <row r="82" spans="1:25" ht="45">
      <c r="A82" s="1">
        <v>7</v>
      </c>
      <c r="B82" s="1" t="s">
        <v>4</v>
      </c>
      <c r="C82" s="1" t="s">
        <v>236</v>
      </c>
      <c r="D82" s="1" t="s">
        <v>230</v>
      </c>
      <c r="E82" s="2">
        <v>620200230408</v>
      </c>
      <c r="F82" s="3">
        <v>30940002310</v>
      </c>
      <c r="G82" s="1" t="s">
        <v>482</v>
      </c>
      <c r="H82" s="35" t="s">
        <v>166</v>
      </c>
      <c r="I82" s="35" t="s">
        <v>60</v>
      </c>
      <c r="J82" s="35"/>
      <c r="K82" s="35"/>
      <c r="P82" s="112"/>
      <c r="Q82" s="1">
        <v>0</v>
      </c>
      <c r="R82" s="112"/>
      <c r="S82" s="112"/>
      <c r="T82" s="1" t="s">
        <v>309</v>
      </c>
      <c r="U82" s="1" t="s">
        <v>54</v>
      </c>
      <c r="V82" s="5">
        <v>10</v>
      </c>
      <c r="W82" s="5">
        <v>599.9999999999999</v>
      </c>
      <c r="X82" s="5">
        <v>5999.999999999999</v>
      </c>
      <c r="Y82" s="5">
        <f t="shared" si="6"/>
        <v>6720</v>
      </c>
    </row>
    <row r="83" spans="1:25" ht="45">
      <c r="A83" s="1">
        <v>8</v>
      </c>
      <c r="B83" s="1" t="s">
        <v>4</v>
      </c>
      <c r="C83" s="1" t="s">
        <v>236</v>
      </c>
      <c r="D83" s="1" t="s">
        <v>230</v>
      </c>
      <c r="E83" s="2">
        <v>620200230408</v>
      </c>
      <c r="F83" s="3">
        <v>30940002310</v>
      </c>
      <c r="G83" s="1" t="s">
        <v>482</v>
      </c>
      <c r="H83" s="35" t="s">
        <v>167</v>
      </c>
      <c r="I83" s="35" t="s">
        <v>61</v>
      </c>
      <c r="J83" s="35"/>
      <c r="K83" s="35"/>
      <c r="P83" s="112"/>
      <c r="Q83" s="1">
        <v>0</v>
      </c>
      <c r="R83" s="112"/>
      <c r="S83" s="112"/>
      <c r="T83" s="1" t="s">
        <v>309</v>
      </c>
      <c r="U83" s="1" t="s">
        <v>54</v>
      </c>
      <c r="V83" s="5">
        <v>10</v>
      </c>
      <c r="W83" s="5">
        <v>120</v>
      </c>
      <c r="X83" s="5">
        <v>1199.9999999999998</v>
      </c>
      <c r="Y83" s="5">
        <f t="shared" si="6"/>
        <v>1343.9999999999998</v>
      </c>
    </row>
    <row r="84" spans="1:25" ht="45">
      <c r="A84" s="1">
        <v>9</v>
      </c>
      <c r="B84" s="1" t="s">
        <v>4</v>
      </c>
      <c r="C84" s="1" t="s">
        <v>236</v>
      </c>
      <c r="D84" s="1" t="s">
        <v>230</v>
      </c>
      <c r="E84" s="2">
        <v>620200230408</v>
      </c>
      <c r="F84" s="3">
        <v>30940002310</v>
      </c>
      <c r="G84" s="1" t="s">
        <v>481</v>
      </c>
      <c r="H84" s="35" t="s">
        <v>168</v>
      </c>
      <c r="I84" s="35" t="s">
        <v>62</v>
      </c>
      <c r="J84" s="35"/>
      <c r="K84" s="35"/>
      <c r="P84" s="112"/>
      <c r="Q84" s="1">
        <v>0</v>
      </c>
      <c r="R84" s="112"/>
      <c r="S84" s="112"/>
      <c r="T84" s="1" t="s">
        <v>309</v>
      </c>
      <c r="U84" s="1" t="s">
        <v>54</v>
      </c>
      <c r="V84" s="5">
        <v>1</v>
      </c>
      <c r="W84" s="5">
        <v>799.9999999999999</v>
      </c>
      <c r="X84" s="5">
        <v>799.9999999999999</v>
      </c>
      <c r="Y84" s="5">
        <f t="shared" si="6"/>
        <v>896</v>
      </c>
    </row>
    <row r="85" spans="1:25" ht="45">
      <c r="A85" s="1">
        <v>10</v>
      </c>
      <c r="B85" s="1" t="s">
        <v>4</v>
      </c>
      <c r="C85" s="1" t="s">
        <v>236</v>
      </c>
      <c r="D85" s="1" t="s">
        <v>230</v>
      </c>
      <c r="E85" s="2">
        <v>620200230408</v>
      </c>
      <c r="F85" s="3">
        <v>30940002310</v>
      </c>
      <c r="G85" s="1" t="s">
        <v>482</v>
      </c>
      <c r="H85" s="35" t="s">
        <v>169</v>
      </c>
      <c r="I85" s="35" t="s">
        <v>63</v>
      </c>
      <c r="J85" s="35"/>
      <c r="K85" s="35"/>
      <c r="P85" s="112"/>
      <c r="Q85" s="1">
        <v>0</v>
      </c>
      <c r="R85" s="112"/>
      <c r="S85" s="112"/>
      <c r="T85" s="1" t="s">
        <v>309</v>
      </c>
      <c r="U85" s="1" t="s">
        <v>54</v>
      </c>
      <c r="V85" s="5">
        <v>5</v>
      </c>
      <c r="W85" s="5">
        <v>199.99999999999997</v>
      </c>
      <c r="X85" s="5">
        <v>999.9999999999999</v>
      </c>
      <c r="Y85" s="5">
        <f t="shared" si="6"/>
        <v>1120</v>
      </c>
    </row>
    <row r="86" spans="1:25" ht="45">
      <c r="A86" s="1">
        <v>11</v>
      </c>
      <c r="B86" s="1" t="s">
        <v>4</v>
      </c>
      <c r="C86" s="1" t="s">
        <v>236</v>
      </c>
      <c r="D86" s="1" t="s">
        <v>230</v>
      </c>
      <c r="E86" s="2">
        <v>620200230408</v>
      </c>
      <c r="F86" s="3">
        <v>30940002310</v>
      </c>
      <c r="G86" s="1" t="s">
        <v>482</v>
      </c>
      <c r="H86" s="35" t="s">
        <v>170</v>
      </c>
      <c r="I86" s="35" t="s">
        <v>64</v>
      </c>
      <c r="J86" s="35"/>
      <c r="K86" s="35"/>
      <c r="P86" s="112"/>
      <c r="Q86" s="1">
        <v>0</v>
      </c>
      <c r="R86" s="112"/>
      <c r="S86" s="112"/>
      <c r="T86" s="1" t="s">
        <v>309</v>
      </c>
      <c r="U86" s="1" t="s">
        <v>54</v>
      </c>
      <c r="V86" s="5">
        <v>1</v>
      </c>
      <c r="W86" s="5">
        <v>599.9999999999999</v>
      </c>
      <c r="X86" s="5">
        <v>599.9999999999999</v>
      </c>
      <c r="Y86" s="5">
        <f t="shared" si="6"/>
        <v>671.9999999999999</v>
      </c>
    </row>
    <row r="87" spans="1:25" ht="45">
      <c r="A87" s="1">
        <v>12</v>
      </c>
      <c r="B87" s="1" t="s">
        <v>4</v>
      </c>
      <c r="C87" s="1" t="s">
        <v>236</v>
      </c>
      <c r="D87" s="1" t="s">
        <v>230</v>
      </c>
      <c r="E87" s="2">
        <v>620200230408</v>
      </c>
      <c r="F87" s="3">
        <v>30940002310</v>
      </c>
      <c r="G87" s="1" t="s">
        <v>482</v>
      </c>
      <c r="H87" s="35" t="s">
        <v>169</v>
      </c>
      <c r="I87" s="35" t="s">
        <v>65</v>
      </c>
      <c r="J87" s="35"/>
      <c r="K87" s="35"/>
      <c r="P87" s="112"/>
      <c r="Q87" s="1">
        <v>0</v>
      </c>
      <c r="R87" s="112"/>
      <c r="S87" s="112"/>
      <c r="T87" s="1" t="s">
        <v>309</v>
      </c>
      <c r="U87" s="1" t="s">
        <v>54</v>
      </c>
      <c r="V87" s="5">
        <v>3</v>
      </c>
      <c r="W87" s="5">
        <v>349.99999999999994</v>
      </c>
      <c r="X87" s="5">
        <v>1050</v>
      </c>
      <c r="Y87" s="5">
        <f t="shared" si="6"/>
        <v>1176</v>
      </c>
    </row>
    <row r="88" spans="1:25" ht="45">
      <c r="A88" s="1">
        <v>13</v>
      </c>
      <c r="B88" s="1" t="s">
        <v>4</v>
      </c>
      <c r="C88" s="1" t="s">
        <v>236</v>
      </c>
      <c r="D88" s="1" t="s">
        <v>230</v>
      </c>
      <c r="E88" s="2">
        <v>620200230408</v>
      </c>
      <c r="F88" s="3">
        <v>30940002310</v>
      </c>
      <c r="G88" s="1" t="s">
        <v>482</v>
      </c>
      <c r="H88" s="35" t="s">
        <v>171</v>
      </c>
      <c r="I88" s="35" t="s">
        <v>66</v>
      </c>
      <c r="J88" s="35"/>
      <c r="K88" s="35"/>
      <c r="P88" s="112"/>
      <c r="Q88" s="1">
        <v>0</v>
      </c>
      <c r="R88" s="112"/>
      <c r="S88" s="112"/>
      <c r="T88" s="1" t="s">
        <v>309</v>
      </c>
      <c r="U88" s="1" t="s">
        <v>54</v>
      </c>
      <c r="V88" s="5">
        <v>3</v>
      </c>
      <c r="W88" s="5">
        <v>149.99999999999997</v>
      </c>
      <c r="X88" s="5">
        <v>449.99999999999994</v>
      </c>
      <c r="Y88" s="5">
        <f t="shared" si="6"/>
        <v>504</v>
      </c>
    </row>
    <row r="89" spans="1:25" ht="45">
      <c r="A89" s="1">
        <v>14</v>
      </c>
      <c r="B89" s="1" t="s">
        <v>4</v>
      </c>
      <c r="C89" s="1" t="s">
        <v>236</v>
      </c>
      <c r="D89" s="1" t="s">
        <v>230</v>
      </c>
      <c r="E89" s="2">
        <v>620200230408</v>
      </c>
      <c r="F89" s="3">
        <v>30940002310</v>
      </c>
      <c r="G89" s="1" t="s">
        <v>497</v>
      </c>
      <c r="H89" s="35" t="s">
        <v>172</v>
      </c>
      <c r="I89" s="35" t="s">
        <v>67</v>
      </c>
      <c r="J89" s="35"/>
      <c r="K89" s="35"/>
      <c r="P89" s="112"/>
      <c r="Q89" s="1">
        <v>0</v>
      </c>
      <c r="R89" s="112"/>
      <c r="S89" s="112"/>
      <c r="T89" s="1" t="s">
        <v>309</v>
      </c>
      <c r="U89" s="1" t="s">
        <v>54</v>
      </c>
      <c r="V89" s="5">
        <v>3</v>
      </c>
      <c r="W89" s="5">
        <v>240</v>
      </c>
      <c r="X89" s="5">
        <v>719.9999999999999</v>
      </c>
      <c r="Y89" s="5">
        <f t="shared" si="6"/>
        <v>806.4</v>
      </c>
    </row>
    <row r="90" spans="1:25" ht="45">
      <c r="A90" s="1">
        <v>15</v>
      </c>
      <c r="B90" s="1" t="s">
        <v>4</v>
      </c>
      <c r="C90" s="1" t="s">
        <v>236</v>
      </c>
      <c r="D90" s="1" t="s">
        <v>230</v>
      </c>
      <c r="E90" s="2">
        <v>620200230408</v>
      </c>
      <c r="F90" s="3">
        <v>30940002310</v>
      </c>
      <c r="G90" s="1" t="s">
        <v>497</v>
      </c>
      <c r="H90" s="35" t="s">
        <v>173</v>
      </c>
      <c r="I90" s="35" t="s">
        <v>68</v>
      </c>
      <c r="J90" s="35"/>
      <c r="K90" s="35"/>
      <c r="P90" s="112"/>
      <c r="Q90" s="1">
        <v>0</v>
      </c>
      <c r="R90" s="112"/>
      <c r="S90" s="112"/>
      <c r="T90" s="1" t="s">
        <v>309</v>
      </c>
      <c r="U90" s="1" t="s">
        <v>54</v>
      </c>
      <c r="V90" s="5">
        <v>3</v>
      </c>
      <c r="W90" s="5">
        <v>210</v>
      </c>
      <c r="X90" s="5">
        <v>630</v>
      </c>
      <c r="Y90" s="5">
        <f t="shared" si="6"/>
        <v>705.6</v>
      </c>
    </row>
    <row r="91" spans="1:25" ht="45">
      <c r="A91" s="1">
        <v>16</v>
      </c>
      <c r="B91" s="1" t="s">
        <v>4</v>
      </c>
      <c r="C91" s="1" t="s">
        <v>236</v>
      </c>
      <c r="D91" s="1" t="s">
        <v>230</v>
      </c>
      <c r="E91" s="2">
        <v>620200230408</v>
      </c>
      <c r="F91" s="3">
        <v>30940002310</v>
      </c>
      <c r="G91" s="1" t="s">
        <v>481</v>
      </c>
      <c r="H91" s="35" t="s">
        <v>174</v>
      </c>
      <c r="I91" s="35" t="s">
        <v>69</v>
      </c>
      <c r="J91" s="35"/>
      <c r="K91" s="35"/>
      <c r="O91" s="1" t="s">
        <v>496</v>
      </c>
      <c r="P91" s="112"/>
      <c r="Q91" s="1">
        <v>0</v>
      </c>
      <c r="R91" s="112"/>
      <c r="S91" s="112"/>
      <c r="T91" s="1" t="s">
        <v>309</v>
      </c>
      <c r="U91" s="1" t="s">
        <v>54</v>
      </c>
      <c r="V91" s="5">
        <v>1</v>
      </c>
      <c r="W91" s="5">
        <v>399.99999999999994</v>
      </c>
      <c r="X91" s="5">
        <v>399.99999999999994</v>
      </c>
      <c r="Y91" s="5">
        <f t="shared" si="6"/>
        <v>448</v>
      </c>
    </row>
    <row r="92" spans="1:25" ht="45">
      <c r="A92" s="1">
        <v>17</v>
      </c>
      <c r="B92" s="1" t="s">
        <v>4</v>
      </c>
      <c r="C92" s="1" t="s">
        <v>236</v>
      </c>
      <c r="D92" s="1" t="s">
        <v>230</v>
      </c>
      <c r="E92" s="2">
        <v>620200230408</v>
      </c>
      <c r="F92" s="3">
        <v>30940002310</v>
      </c>
      <c r="G92" s="1" t="s">
        <v>481</v>
      </c>
      <c r="H92" s="35" t="s">
        <v>175</v>
      </c>
      <c r="I92" s="35" t="s">
        <v>70</v>
      </c>
      <c r="J92" s="35"/>
      <c r="K92" s="35"/>
      <c r="P92" s="112"/>
      <c r="Q92" s="1">
        <v>0</v>
      </c>
      <c r="R92" s="112"/>
      <c r="S92" s="112"/>
      <c r="T92" s="1" t="s">
        <v>309</v>
      </c>
      <c r="U92" s="1" t="s">
        <v>54</v>
      </c>
      <c r="V92" s="5">
        <v>1</v>
      </c>
      <c r="W92" s="5">
        <v>349.99999999999994</v>
      </c>
      <c r="X92" s="5">
        <v>349.99999999999994</v>
      </c>
      <c r="Y92" s="5">
        <f t="shared" si="6"/>
        <v>392</v>
      </c>
    </row>
    <row r="93" spans="1:25" ht="45">
      <c r="A93" s="1">
        <v>18</v>
      </c>
      <c r="B93" s="1" t="s">
        <v>4</v>
      </c>
      <c r="C93" s="1" t="s">
        <v>236</v>
      </c>
      <c r="D93" s="1" t="s">
        <v>230</v>
      </c>
      <c r="E93" s="2">
        <v>620200230408</v>
      </c>
      <c r="F93" s="3">
        <v>30940002310</v>
      </c>
      <c r="G93" s="1" t="s">
        <v>481</v>
      </c>
      <c r="H93" s="35" t="s">
        <v>176</v>
      </c>
      <c r="I93" s="35" t="s">
        <v>71</v>
      </c>
      <c r="J93" s="35"/>
      <c r="K93" s="35"/>
      <c r="P93" s="112"/>
      <c r="Q93" s="1">
        <v>0</v>
      </c>
      <c r="R93" s="112"/>
      <c r="S93" s="112"/>
      <c r="T93" s="1" t="s">
        <v>309</v>
      </c>
      <c r="U93" s="1" t="s">
        <v>54</v>
      </c>
      <c r="V93" s="5">
        <v>2</v>
      </c>
      <c r="W93" s="5">
        <v>1499.9999999999998</v>
      </c>
      <c r="X93" s="5">
        <v>2999.9999999999995</v>
      </c>
      <c r="Y93" s="5">
        <f t="shared" si="6"/>
        <v>3360</v>
      </c>
    </row>
    <row r="94" spans="1:25" ht="45">
      <c r="A94" s="1">
        <v>19</v>
      </c>
      <c r="B94" s="1" t="s">
        <v>4</v>
      </c>
      <c r="C94" s="1" t="s">
        <v>236</v>
      </c>
      <c r="D94" s="1" t="s">
        <v>230</v>
      </c>
      <c r="E94" s="2">
        <v>620200230408</v>
      </c>
      <c r="F94" s="3">
        <v>30940002310</v>
      </c>
      <c r="G94" s="1" t="s">
        <v>497</v>
      </c>
      <c r="H94" s="35" t="s">
        <v>177</v>
      </c>
      <c r="I94" s="35" t="s">
        <v>72</v>
      </c>
      <c r="J94" s="35"/>
      <c r="K94" s="35"/>
      <c r="P94" s="112"/>
      <c r="Q94" s="1">
        <v>0</v>
      </c>
      <c r="R94" s="112"/>
      <c r="S94" s="112"/>
      <c r="T94" s="1" t="s">
        <v>309</v>
      </c>
      <c r="U94" s="1" t="s">
        <v>54</v>
      </c>
      <c r="V94" s="5">
        <v>5</v>
      </c>
      <c r="W94" s="5">
        <v>209.99999999999997</v>
      </c>
      <c r="X94" s="5">
        <v>1050</v>
      </c>
      <c r="Y94" s="5">
        <f t="shared" si="6"/>
        <v>1176</v>
      </c>
    </row>
    <row r="95" spans="1:25" ht="45">
      <c r="A95" s="1">
        <v>20</v>
      </c>
      <c r="B95" s="1" t="s">
        <v>4</v>
      </c>
      <c r="C95" s="1" t="s">
        <v>236</v>
      </c>
      <c r="D95" s="1" t="s">
        <v>230</v>
      </c>
      <c r="E95" s="2">
        <v>620200230408</v>
      </c>
      <c r="F95" s="3">
        <v>30940002310</v>
      </c>
      <c r="G95" s="1" t="s">
        <v>497</v>
      </c>
      <c r="H95" s="35" t="s">
        <v>178</v>
      </c>
      <c r="I95" s="35" t="s">
        <v>73</v>
      </c>
      <c r="J95" s="35"/>
      <c r="K95" s="35"/>
      <c r="P95" s="112"/>
      <c r="Q95" s="1">
        <v>0</v>
      </c>
      <c r="R95" s="112"/>
      <c r="S95" s="112"/>
      <c r="T95" s="1" t="s">
        <v>309</v>
      </c>
      <c r="U95" s="1" t="s">
        <v>54</v>
      </c>
      <c r="V95" s="5">
        <v>5</v>
      </c>
      <c r="W95" s="5">
        <v>199.99999999999997</v>
      </c>
      <c r="X95" s="5">
        <v>999.9999999999999</v>
      </c>
      <c r="Y95" s="5">
        <f t="shared" si="6"/>
        <v>1120</v>
      </c>
    </row>
    <row r="96" spans="1:25" ht="45">
      <c r="A96" s="1">
        <v>21</v>
      </c>
      <c r="B96" s="1" t="s">
        <v>4</v>
      </c>
      <c r="C96" s="1" t="s">
        <v>236</v>
      </c>
      <c r="D96" s="1" t="s">
        <v>230</v>
      </c>
      <c r="E96" s="2">
        <v>620200230408</v>
      </c>
      <c r="F96" s="3">
        <v>30940002310</v>
      </c>
      <c r="G96" s="1" t="s">
        <v>497</v>
      </c>
      <c r="H96" s="35" t="s">
        <v>179</v>
      </c>
      <c r="I96" s="35" t="s">
        <v>74</v>
      </c>
      <c r="J96" s="35"/>
      <c r="K96" s="35"/>
      <c r="P96" s="112"/>
      <c r="Q96" s="1">
        <v>0</v>
      </c>
      <c r="R96" s="112"/>
      <c r="S96" s="112"/>
      <c r="T96" s="1" t="s">
        <v>309</v>
      </c>
      <c r="U96" s="1" t="s">
        <v>54</v>
      </c>
      <c r="V96" s="5">
        <v>5</v>
      </c>
      <c r="W96" s="5">
        <v>199.99999999999997</v>
      </c>
      <c r="X96" s="5">
        <v>999.9999999999999</v>
      </c>
      <c r="Y96" s="5">
        <f t="shared" si="6"/>
        <v>1120</v>
      </c>
    </row>
    <row r="97" spans="1:25" ht="45">
      <c r="A97" s="1">
        <v>22</v>
      </c>
      <c r="B97" s="1" t="s">
        <v>4</v>
      </c>
      <c r="C97" s="1" t="s">
        <v>236</v>
      </c>
      <c r="D97" s="1" t="s">
        <v>230</v>
      </c>
      <c r="E97" s="2">
        <v>620200230408</v>
      </c>
      <c r="F97" s="3">
        <v>30940002310</v>
      </c>
      <c r="G97" s="1" t="s">
        <v>497</v>
      </c>
      <c r="H97" s="35" t="s">
        <v>180</v>
      </c>
      <c r="I97" s="35" t="s">
        <v>75</v>
      </c>
      <c r="J97" s="35"/>
      <c r="K97" s="35"/>
      <c r="P97" s="112"/>
      <c r="Q97" s="1">
        <v>0</v>
      </c>
      <c r="R97" s="112"/>
      <c r="S97" s="112"/>
      <c r="T97" s="1" t="s">
        <v>309</v>
      </c>
      <c r="U97" s="1" t="s">
        <v>54</v>
      </c>
      <c r="V97" s="5">
        <v>5</v>
      </c>
      <c r="W97" s="5">
        <v>349.99999999999994</v>
      </c>
      <c r="X97" s="5">
        <v>1749.9999999999998</v>
      </c>
      <c r="Y97" s="5">
        <f t="shared" si="6"/>
        <v>1960</v>
      </c>
    </row>
    <row r="98" spans="1:25" ht="45">
      <c r="A98" s="1">
        <v>23</v>
      </c>
      <c r="B98" s="1" t="s">
        <v>4</v>
      </c>
      <c r="C98" s="1" t="s">
        <v>236</v>
      </c>
      <c r="D98" s="1" t="s">
        <v>230</v>
      </c>
      <c r="E98" s="2">
        <v>620200230408</v>
      </c>
      <c r="F98" s="3">
        <v>30940002310</v>
      </c>
      <c r="G98" s="1" t="s">
        <v>497</v>
      </c>
      <c r="H98" s="35" t="s">
        <v>181</v>
      </c>
      <c r="I98" s="35" t="s">
        <v>76</v>
      </c>
      <c r="J98" s="35"/>
      <c r="K98" s="35"/>
      <c r="P98" s="112"/>
      <c r="Q98" s="1">
        <v>0</v>
      </c>
      <c r="R98" s="112"/>
      <c r="S98" s="112"/>
      <c r="T98" s="1" t="s">
        <v>309</v>
      </c>
      <c r="U98" s="1" t="s">
        <v>54</v>
      </c>
      <c r="V98" s="5">
        <v>5</v>
      </c>
      <c r="W98" s="5">
        <v>199.99999999999997</v>
      </c>
      <c r="X98" s="5">
        <v>999.9999999999999</v>
      </c>
      <c r="Y98" s="5">
        <f t="shared" si="6"/>
        <v>1120</v>
      </c>
    </row>
    <row r="99" spans="1:25" ht="45">
      <c r="A99" s="1">
        <v>24</v>
      </c>
      <c r="B99" s="1" t="s">
        <v>4</v>
      </c>
      <c r="C99" s="1" t="s">
        <v>236</v>
      </c>
      <c r="D99" s="1" t="s">
        <v>230</v>
      </c>
      <c r="E99" s="2">
        <v>620200230408</v>
      </c>
      <c r="F99" s="3">
        <v>30940002310</v>
      </c>
      <c r="G99" s="1" t="s">
        <v>481</v>
      </c>
      <c r="H99" s="35" t="s">
        <v>182</v>
      </c>
      <c r="I99" s="35" t="s">
        <v>77</v>
      </c>
      <c r="J99" s="35"/>
      <c r="K99" s="35"/>
      <c r="P99" s="112"/>
      <c r="Q99" s="1">
        <v>0</v>
      </c>
      <c r="R99" s="112"/>
      <c r="S99" s="112"/>
      <c r="T99" s="1" t="s">
        <v>309</v>
      </c>
      <c r="U99" s="1" t="s">
        <v>54</v>
      </c>
      <c r="V99" s="5">
        <v>1</v>
      </c>
      <c r="W99" s="5">
        <v>1999.9999999999998</v>
      </c>
      <c r="X99" s="5">
        <v>1999.9999999999998</v>
      </c>
      <c r="Y99" s="5">
        <f t="shared" si="6"/>
        <v>2240</v>
      </c>
    </row>
    <row r="100" spans="1:25" ht="45">
      <c r="A100" s="1">
        <v>25</v>
      </c>
      <c r="B100" s="1" t="s">
        <v>4</v>
      </c>
      <c r="C100" s="1" t="s">
        <v>236</v>
      </c>
      <c r="D100" s="1" t="s">
        <v>230</v>
      </c>
      <c r="E100" s="2">
        <v>620200230408</v>
      </c>
      <c r="F100" s="3">
        <v>30940002310</v>
      </c>
      <c r="G100" s="1" t="s">
        <v>482</v>
      </c>
      <c r="H100" s="35" t="s">
        <v>183</v>
      </c>
      <c r="I100" s="35" t="s">
        <v>78</v>
      </c>
      <c r="J100" s="35"/>
      <c r="K100" s="35"/>
      <c r="P100" s="112"/>
      <c r="Q100" s="1">
        <v>0</v>
      </c>
      <c r="R100" s="112"/>
      <c r="S100" s="112"/>
      <c r="T100" s="1" t="s">
        <v>309</v>
      </c>
      <c r="U100" s="1" t="s">
        <v>54</v>
      </c>
      <c r="V100" s="5">
        <v>10</v>
      </c>
      <c r="W100" s="5">
        <v>599.9999999999999</v>
      </c>
      <c r="X100" s="5">
        <v>5999.999999999999</v>
      </c>
      <c r="Y100" s="5">
        <f t="shared" si="6"/>
        <v>6720</v>
      </c>
    </row>
    <row r="101" spans="1:25" ht="45">
      <c r="A101" s="1">
        <v>26</v>
      </c>
      <c r="B101" s="1" t="s">
        <v>4</v>
      </c>
      <c r="C101" s="1" t="s">
        <v>236</v>
      </c>
      <c r="D101" s="1" t="s">
        <v>230</v>
      </c>
      <c r="E101" s="2">
        <v>620200230408</v>
      </c>
      <c r="F101" s="3">
        <v>30940002310</v>
      </c>
      <c r="G101" s="1" t="s">
        <v>482</v>
      </c>
      <c r="H101" s="35" t="s">
        <v>184</v>
      </c>
      <c r="I101" s="35" t="s">
        <v>79</v>
      </c>
      <c r="J101" s="35"/>
      <c r="K101" s="35"/>
      <c r="P101" s="112"/>
      <c r="Q101" s="1">
        <v>0</v>
      </c>
      <c r="R101" s="112"/>
      <c r="S101" s="112"/>
      <c r="T101" s="1" t="s">
        <v>309</v>
      </c>
      <c r="U101" s="1" t="s">
        <v>54</v>
      </c>
      <c r="V101" s="5">
        <v>10</v>
      </c>
      <c r="W101" s="5">
        <v>349.99999999999994</v>
      </c>
      <c r="X101" s="5">
        <v>3499.9999999999995</v>
      </c>
      <c r="Y101" s="5">
        <f t="shared" si="6"/>
        <v>3920</v>
      </c>
    </row>
    <row r="102" spans="1:25" ht="45">
      <c r="A102" s="1">
        <v>27</v>
      </c>
      <c r="B102" s="1" t="s">
        <v>4</v>
      </c>
      <c r="C102" s="1" t="s">
        <v>236</v>
      </c>
      <c r="D102" s="1" t="s">
        <v>230</v>
      </c>
      <c r="E102" s="2">
        <v>620200230408</v>
      </c>
      <c r="F102" s="3">
        <v>30940002310</v>
      </c>
      <c r="G102" s="1" t="s">
        <v>482</v>
      </c>
      <c r="H102" s="35" t="s">
        <v>185</v>
      </c>
      <c r="I102" s="35" t="s">
        <v>80</v>
      </c>
      <c r="J102" s="35"/>
      <c r="K102" s="35"/>
      <c r="P102" s="112"/>
      <c r="Q102" s="1">
        <v>0</v>
      </c>
      <c r="R102" s="112"/>
      <c r="S102" s="112"/>
      <c r="T102" s="1" t="s">
        <v>309</v>
      </c>
      <c r="U102" s="1" t="s">
        <v>54</v>
      </c>
      <c r="V102" s="5">
        <v>10</v>
      </c>
      <c r="W102" s="5">
        <v>349.99999999999994</v>
      </c>
      <c r="X102" s="5">
        <v>3499.9999999999995</v>
      </c>
      <c r="Y102" s="5">
        <f t="shared" si="6"/>
        <v>3920</v>
      </c>
    </row>
    <row r="103" spans="1:25" ht="45">
      <c r="A103" s="1">
        <v>28</v>
      </c>
      <c r="B103" s="1" t="s">
        <v>4</v>
      </c>
      <c r="C103" s="1" t="s">
        <v>236</v>
      </c>
      <c r="D103" s="1" t="s">
        <v>230</v>
      </c>
      <c r="E103" s="2">
        <v>620200230408</v>
      </c>
      <c r="F103" s="3">
        <v>30940002310</v>
      </c>
      <c r="G103" s="1" t="s">
        <v>493</v>
      </c>
      <c r="H103" s="35" t="s">
        <v>186</v>
      </c>
      <c r="I103" s="35" t="s">
        <v>81</v>
      </c>
      <c r="J103" s="35"/>
      <c r="K103" s="35"/>
      <c r="P103" s="112"/>
      <c r="Q103" s="1">
        <v>0</v>
      </c>
      <c r="R103" s="112"/>
      <c r="S103" s="112"/>
      <c r="T103" s="1" t="s">
        <v>309</v>
      </c>
      <c r="U103" s="1" t="s">
        <v>54</v>
      </c>
      <c r="V103" s="5">
        <v>1</v>
      </c>
      <c r="W103" s="5">
        <v>799.9999999999999</v>
      </c>
      <c r="X103" s="5">
        <v>799.9999999999999</v>
      </c>
      <c r="Y103" s="5">
        <f t="shared" si="6"/>
        <v>896</v>
      </c>
    </row>
    <row r="104" spans="1:25" ht="45">
      <c r="A104" s="1">
        <v>29</v>
      </c>
      <c r="B104" s="1" t="s">
        <v>4</v>
      </c>
      <c r="C104" s="1" t="s">
        <v>236</v>
      </c>
      <c r="D104" s="1" t="s">
        <v>230</v>
      </c>
      <c r="E104" s="2">
        <v>620200230408</v>
      </c>
      <c r="F104" s="3">
        <v>30940002310</v>
      </c>
      <c r="G104" s="1" t="s">
        <v>497</v>
      </c>
      <c r="H104" s="35" t="s">
        <v>187</v>
      </c>
      <c r="I104" s="35" t="s">
        <v>82</v>
      </c>
      <c r="J104" s="35"/>
      <c r="K104" s="35"/>
      <c r="P104" s="112"/>
      <c r="Q104" s="1">
        <v>0</v>
      </c>
      <c r="R104" s="112"/>
      <c r="S104" s="112"/>
      <c r="T104" s="1" t="s">
        <v>309</v>
      </c>
      <c r="U104" s="1" t="s">
        <v>54</v>
      </c>
      <c r="V104" s="5">
        <v>1</v>
      </c>
      <c r="W104" s="5">
        <v>499.99999999999994</v>
      </c>
      <c r="X104" s="5">
        <v>499.99999999999994</v>
      </c>
      <c r="Y104" s="5">
        <f t="shared" si="6"/>
        <v>560</v>
      </c>
    </row>
    <row r="105" spans="1:25" ht="45">
      <c r="A105" s="1">
        <v>30</v>
      </c>
      <c r="B105" s="1" t="s">
        <v>4</v>
      </c>
      <c r="C105" s="1" t="s">
        <v>236</v>
      </c>
      <c r="D105" s="1" t="s">
        <v>230</v>
      </c>
      <c r="E105" s="2">
        <v>620200230408</v>
      </c>
      <c r="F105" s="3">
        <v>30940002310</v>
      </c>
      <c r="G105" s="1" t="s">
        <v>482</v>
      </c>
      <c r="H105" s="35" t="s">
        <v>188</v>
      </c>
      <c r="I105" s="35" t="s">
        <v>83</v>
      </c>
      <c r="J105" s="35"/>
      <c r="K105" s="35"/>
      <c r="P105" s="112"/>
      <c r="Q105" s="1">
        <v>0</v>
      </c>
      <c r="R105" s="112"/>
      <c r="S105" s="112"/>
      <c r="T105" s="1" t="s">
        <v>309</v>
      </c>
      <c r="U105" s="1" t="s">
        <v>54</v>
      </c>
      <c r="V105" s="5">
        <v>1</v>
      </c>
      <c r="W105" s="5">
        <v>599.9999999999999</v>
      </c>
      <c r="X105" s="5">
        <v>599.9999999999999</v>
      </c>
      <c r="Y105" s="5">
        <f t="shared" si="6"/>
        <v>671.9999999999999</v>
      </c>
    </row>
    <row r="106" spans="1:25" ht="45">
      <c r="A106" s="1">
        <v>31</v>
      </c>
      <c r="B106" s="1" t="s">
        <v>4</v>
      </c>
      <c r="C106" s="1" t="s">
        <v>236</v>
      </c>
      <c r="D106" s="1" t="s">
        <v>230</v>
      </c>
      <c r="E106" s="2">
        <v>620200230408</v>
      </c>
      <c r="F106" s="3">
        <v>30940002310</v>
      </c>
      <c r="G106" s="1" t="s">
        <v>482</v>
      </c>
      <c r="H106" s="35" t="s">
        <v>84</v>
      </c>
      <c r="I106" s="35" t="s">
        <v>84</v>
      </c>
      <c r="J106" s="35"/>
      <c r="K106" s="35"/>
      <c r="P106" s="112"/>
      <c r="Q106" s="1">
        <v>0</v>
      </c>
      <c r="R106" s="112"/>
      <c r="S106" s="112"/>
      <c r="T106" s="1" t="s">
        <v>309</v>
      </c>
      <c r="U106" s="1" t="s">
        <v>54</v>
      </c>
      <c r="V106" s="5">
        <v>5</v>
      </c>
      <c r="W106" s="5">
        <v>179.99999999999997</v>
      </c>
      <c r="X106" s="5">
        <v>899.9999999999999</v>
      </c>
      <c r="Y106" s="5">
        <f t="shared" si="6"/>
        <v>1008</v>
      </c>
    </row>
    <row r="107" spans="1:25" ht="45">
      <c r="A107" s="1">
        <v>32</v>
      </c>
      <c r="B107" s="1" t="s">
        <v>4</v>
      </c>
      <c r="C107" s="1" t="s">
        <v>236</v>
      </c>
      <c r="D107" s="1" t="s">
        <v>230</v>
      </c>
      <c r="E107" s="2">
        <v>620200230408</v>
      </c>
      <c r="F107" s="3">
        <v>30940002310</v>
      </c>
      <c r="G107" s="1" t="s">
        <v>482</v>
      </c>
      <c r="H107" s="35" t="s">
        <v>85</v>
      </c>
      <c r="I107" s="35" t="s">
        <v>85</v>
      </c>
      <c r="J107" s="35"/>
      <c r="K107" s="35"/>
      <c r="P107" s="112"/>
      <c r="Q107" s="1">
        <v>0</v>
      </c>
      <c r="R107" s="112"/>
      <c r="S107" s="112"/>
      <c r="T107" s="1" t="s">
        <v>309</v>
      </c>
      <c r="U107" s="1" t="s">
        <v>54</v>
      </c>
      <c r="V107" s="5">
        <v>5</v>
      </c>
      <c r="W107" s="5">
        <v>249.99999999999997</v>
      </c>
      <c r="X107" s="5">
        <v>1249.9999999999998</v>
      </c>
      <c r="Y107" s="5">
        <f t="shared" si="6"/>
        <v>1399.9999999999998</v>
      </c>
    </row>
    <row r="108" spans="1:25" ht="45">
      <c r="A108" s="1">
        <v>33</v>
      </c>
      <c r="B108" s="1" t="s">
        <v>4</v>
      </c>
      <c r="C108" s="1" t="s">
        <v>236</v>
      </c>
      <c r="D108" s="1" t="s">
        <v>230</v>
      </c>
      <c r="E108" s="2">
        <v>620200230408</v>
      </c>
      <c r="F108" s="3">
        <v>30940002310</v>
      </c>
      <c r="G108" s="1" t="s">
        <v>482</v>
      </c>
      <c r="H108" s="35" t="s">
        <v>189</v>
      </c>
      <c r="I108" s="35" t="s">
        <v>86</v>
      </c>
      <c r="J108" s="35"/>
      <c r="K108" s="35"/>
      <c r="P108" s="112"/>
      <c r="Q108" s="1">
        <v>0</v>
      </c>
      <c r="R108" s="112"/>
      <c r="S108" s="112"/>
      <c r="T108" s="1" t="s">
        <v>309</v>
      </c>
      <c r="U108" s="1" t="s">
        <v>54</v>
      </c>
      <c r="V108" s="5">
        <v>1</v>
      </c>
      <c r="W108" s="5">
        <v>599.9999999999999</v>
      </c>
      <c r="X108" s="5">
        <v>599.9999999999999</v>
      </c>
      <c r="Y108" s="5">
        <f t="shared" si="6"/>
        <v>671.9999999999999</v>
      </c>
    </row>
    <row r="109" spans="1:25" ht="45">
      <c r="A109" s="1">
        <v>34</v>
      </c>
      <c r="B109" s="1" t="s">
        <v>4</v>
      </c>
      <c r="C109" s="1" t="s">
        <v>236</v>
      </c>
      <c r="D109" s="1" t="s">
        <v>230</v>
      </c>
      <c r="E109" s="2">
        <v>620200230408</v>
      </c>
      <c r="F109" s="3">
        <v>30940002310</v>
      </c>
      <c r="G109" s="1" t="s">
        <v>482</v>
      </c>
      <c r="H109" s="35" t="s">
        <v>190</v>
      </c>
      <c r="I109" s="35" t="s">
        <v>87</v>
      </c>
      <c r="J109" s="35"/>
      <c r="K109" s="35"/>
      <c r="P109" s="112"/>
      <c r="Q109" s="1">
        <v>0</v>
      </c>
      <c r="R109" s="112"/>
      <c r="S109" s="112"/>
      <c r="T109" s="1" t="s">
        <v>309</v>
      </c>
      <c r="U109" s="1" t="s">
        <v>54</v>
      </c>
      <c r="V109" s="5">
        <v>1</v>
      </c>
      <c r="W109" s="5">
        <v>1499.9999999999998</v>
      </c>
      <c r="X109" s="5">
        <v>1499.9999999999998</v>
      </c>
      <c r="Y109" s="5">
        <f t="shared" si="6"/>
        <v>1680</v>
      </c>
    </row>
    <row r="110" spans="1:25" ht="45">
      <c r="A110" s="1">
        <v>35</v>
      </c>
      <c r="B110" s="1" t="s">
        <v>4</v>
      </c>
      <c r="C110" s="1" t="s">
        <v>236</v>
      </c>
      <c r="D110" s="1" t="s">
        <v>230</v>
      </c>
      <c r="E110" s="2">
        <v>620200230408</v>
      </c>
      <c r="F110" s="3">
        <v>30940002310</v>
      </c>
      <c r="G110" s="1" t="s">
        <v>480</v>
      </c>
      <c r="H110" s="35" t="s">
        <v>191</v>
      </c>
      <c r="I110" s="35" t="s">
        <v>88</v>
      </c>
      <c r="J110" s="35"/>
      <c r="K110" s="35"/>
      <c r="P110" s="112"/>
      <c r="Q110" s="1">
        <v>0</v>
      </c>
      <c r="R110" s="112"/>
      <c r="S110" s="112"/>
      <c r="T110" s="1" t="s">
        <v>309</v>
      </c>
      <c r="U110" s="1" t="s">
        <v>54</v>
      </c>
      <c r="V110" s="5">
        <v>50</v>
      </c>
      <c r="W110" s="5">
        <v>149.99999999999997</v>
      </c>
      <c r="X110" s="5">
        <v>7499.999999999999</v>
      </c>
      <c r="Y110" s="5">
        <f t="shared" si="6"/>
        <v>8400</v>
      </c>
    </row>
    <row r="111" spans="1:25" ht="45">
      <c r="A111" s="1">
        <v>36</v>
      </c>
      <c r="B111" s="1" t="s">
        <v>4</v>
      </c>
      <c r="C111" s="1" t="s">
        <v>236</v>
      </c>
      <c r="D111" s="1" t="s">
        <v>230</v>
      </c>
      <c r="E111" s="2">
        <v>620200230408</v>
      </c>
      <c r="F111" s="3">
        <v>30940002310</v>
      </c>
      <c r="G111" s="1" t="s">
        <v>502</v>
      </c>
      <c r="H111" s="35" t="s">
        <v>192</v>
      </c>
      <c r="I111" s="35" t="s">
        <v>89</v>
      </c>
      <c r="J111" s="35"/>
      <c r="K111" s="35"/>
      <c r="P111" s="112"/>
      <c r="Q111" s="1">
        <v>0</v>
      </c>
      <c r="R111" s="112"/>
      <c r="S111" s="112"/>
      <c r="T111" s="1" t="s">
        <v>309</v>
      </c>
      <c r="U111" s="1" t="s">
        <v>54</v>
      </c>
      <c r="V111" s="5">
        <v>1</v>
      </c>
      <c r="W111" s="5">
        <v>2499.9999999999995</v>
      </c>
      <c r="X111" s="5">
        <v>2499.9999999999995</v>
      </c>
      <c r="Y111" s="5">
        <f t="shared" si="6"/>
        <v>2799.9999999999995</v>
      </c>
    </row>
    <row r="112" spans="1:25" ht="45">
      <c r="A112" s="1">
        <v>37</v>
      </c>
      <c r="B112" s="1" t="s">
        <v>4</v>
      </c>
      <c r="C112" s="1" t="s">
        <v>236</v>
      </c>
      <c r="D112" s="1" t="s">
        <v>230</v>
      </c>
      <c r="E112" s="2">
        <v>620200230408</v>
      </c>
      <c r="F112" s="3">
        <v>30940002310</v>
      </c>
      <c r="G112" s="1" t="s">
        <v>510</v>
      </c>
      <c r="H112" s="35" t="s">
        <v>193</v>
      </c>
      <c r="I112" s="35" t="s">
        <v>90</v>
      </c>
      <c r="J112" s="35"/>
      <c r="K112" s="35"/>
      <c r="P112" s="112"/>
      <c r="Q112" s="1">
        <v>0</v>
      </c>
      <c r="R112" s="112"/>
      <c r="S112" s="112"/>
      <c r="T112" s="1" t="s">
        <v>309</v>
      </c>
      <c r="U112" s="1" t="s">
        <v>54</v>
      </c>
      <c r="V112" s="5">
        <v>1</v>
      </c>
      <c r="W112" s="5">
        <v>7999.999999999999</v>
      </c>
      <c r="X112" s="5">
        <v>7999.999999999999</v>
      </c>
      <c r="Y112" s="5">
        <f t="shared" si="6"/>
        <v>8960</v>
      </c>
    </row>
    <row r="113" spans="1:25" ht="45">
      <c r="A113" s="1">
        <v>38</v>
      </c>
      <c r="B113" s="1" t="s">
        <v>4</v>
      </c>
      <c r="C113" s="1" t="s">
        <v>236</v>
      </c>
      <c r="D113" s="1" t="s">
        <v>230</v>
      </c>
      <c r="E113" s="2">
        <v>620200230408</v>
      </c>
      <c r="F113" s="3">
        <v>30940002310</v>
      </c>
      <c r="G113" s="1" t="s">
        <v>510</v>
      </c>
      <c r="H113" s="35" t="s">
        <v>194</v>
      </c>
      <c r="I113" s="35" t="s">
        <v>91</v>
      </c>
      <c r="J113" s="35"/>
      <c r="K113" s="35"/>
      <c r="P113" s="112"/>
      <c r="Q113" s="1">
        <v>0</v>
      </c>
      <c r="R113" s="112"/>
      <c r="S113" s="112"/>
      <c r="T113" s="1" t="s">
        <v>309</v>
      </c>
      <c r="U113" s="1" t="s">
        <v>54</v>
      </c>
      <c r="V113" s="5">
        <v>1</v>
      </c>
      <c r="W113" s="5">
        <v>5999.999999999999</v>
      </c>
      <c r="X113" s="5">
        <v>5999.999999999999</v>
      </c>
      <c r="Y113" s="5">
        <f t="shared" si="6"/>
        <v>6720</v>
      </c>
    </row>
    <row r="114" spans="1:25" ht="45">
      <c r="A114" s="1">
        <v>39</v>
      </c>
      <c r="B114" s="1" t="s">
        <v>4</v>
      </c>
      <c r="C114" s="1" t="s">
        <v>236</v>
      </c>
      <c r="D114" s="1" t="s">
        <v>230</v>
      </c>
      <c r="E114" s="2">
        <v>620200230408</v>
      </c>
      <c r="F114" s="3">
        <v>30940002310</v>
      </c>
      <c r="G114" s="1" t="s">
        <v>510</v>
      </c>
      <c r="H114" s="35" t="s">
        <v>195</v>
      </c>
      <c r="I114" s="35" t="s">
        <v>92</v>
      </c>
      <c r="J114" s="35"/>
      <c r="K114" s="35"/>
      <c r="P114" s="112"/>
      <c r="Q114" s="1">
        <v>0</v>
      </c>
      <c r="R114" s="112"/>
      <c r="S114" s="112"/>
      <c r="T114" s="1" t="s">
        <v>309</v>
      </c>
      <c r="U114" s="1" t="s">
        <v>54</v>
      </c>
      <c r="V114" s="5">
        <v>1</v>
      </c>
      <c r="W114" s="5">
        <v>2999.9999999999995</v>
      </c>
      <c r="X114" s="5">
        <v>2999.9999999999995</v>
      </c>
      <c r="Y114" s="5">
        <f t="shared" si="6"/>
        <v>3360</v>
      </c>
    </row>
    <row r="115" spans="1:25" ht="45">
      <c r="A115" s="1">
        <v>40</v>
      </c>
      <c r="B115" s="1" t="s">
        <v>4</v>
      </c>
      <c r="C115" s="1" t="s">
        <v>236</v>
      </c>
      <c r="D115" s="1" t="s">
        <v>230</v>
      </c>
      <c r="E115" s="2">
        <v>620200230408</v>
      </c>
      <c r="F115" s="3">
        <v>30940002310</v>
      </c>
      <c r="G115" s="1" t="s">
        <v>510</v>
      </c>
      <c r="H115" s="35" t="s">
        <v>196</v>
      </c>
      <c r="I115" s="35" t="s">
        <v>93</v>
      </c>
      <c r="J115" s="35"/>
      <c r="K115" s="35"/>
      <c r="P115" s="112"/>
      <c r="Q115" s="1">
        <v>0</v>
      </c>
      <c r="R115" s="112"/>
      <c r="S115" s="112"/>
      <c r="T115" s="1" t="s">
        <v>309</v>
      </c>
      <c r="U115" s="1" t="s">
        <v>54</v>
      </c>
      <c r="V115" s="5">
        <v>1</v>
      </c>
      <c r="W115" s="5">
        <v>11999.999999999998</v>
      </c>
      <c r="X115" s="5">
        <v>11999.999999999998</v>
      </c>
      <c r="Y115" s="5">
        <f t="shared" si="6"/>
        <v>13440</v>
      </c>
    </row>
    <row r="116" spans="1:25" ht="45">
      <c r="A116" s="1">
        <v>41</v>
      </c>
      <c r="B116" s="1" t="s">
        <v>4</v>
      </c>
      <c r="C116" s="1" t="s">
        <v>236</v>
      </c>
      <c r="D116" s="1" t="s">
        <v>230</v>
      </c>
      <c r="E116" s="2">
        <v>620200230408</v>
      </c>
      <c r="F116" s="3">
        <v>30940002310</v>
      </c>
      <c r="G116" s="1" t="s">
        <v>510</v>
      </c>
      <c r="H116" s="35" t="s">
        <v>197</v>
      </c>
      <c r="I116" s="35" t="s">
        <v>94</v>
      </c>
      <c r="J116" s="35"/>
      <c r="K116" s="35"/>
      <c r="P116" s="112"/>
      <c r="Q116" s="1">
        <v>0</v>
      </c>
      <c r="R116" s="112"/>
      <c r="S116" s="112"/>
      <c r="T116" s="1" t="s">
        <v>309</v>
      </c>
      <c r="U116" s="1" t="s">
        <v>54</v>
      </c>
      <c r="V116" s="5">
        <v>1</v>
      </c>
      <c r="W116" s="5">
        <v>11999.999999999998</v>
      </c>
      <c r="X116" s="5">
        <v>11999.999999999998</v>
      </c>
      <c r="Y116" s="5">
        <f t="shared" si="6"/>
        <v>13440</v>
      </c>
    </row>
    <row r="117" spans="1:25" ht="45">
      <c r="A117" s="1">
        <v>42</v>
      </c>
      <c r="B117" s="1" t="s">
        <v>4</v>
      </c>
      <c r="C117" s="1" t="s">
        <v>236</v>
      </c>
      <c r="D117" s="1" t="s">
        <v>230</v>
      </c>
      <c r="E117" s="2">
        <v>620200230408</v>
      </c>
      <c r="F117" s="3">
        <v>30940002310</v>
      </c>
      <c r="G117" s="1" t="s">
        <v>510</v>
      </c>
      <c r="H117" s="35" t="s">
        <v>198</v>
      </c>
      <c r="I117" s="35" t="s">
        <v>95</v>
      </c>
      <c r="J117" s="35"/>
      <c r="K117" s="35"/>
      <c r="P117" s="112"/>
      <c r="Q117" s="1">
        <v>0</v>
      </c>
      <c r="R117" s="112"/>
      <c r="S117" s="112"/>
      <c r="T117" s="1" t="s">
        <v>309</v>
      </c>
      <c r="U117" s="1" t="s">
        <v>54</v>
      </c>
      <c r="V117" s="5">
        <v>1</v>
      </c>
      <c r="W117" s="5">
        <v>15999.999999999998</v>
      </c>
      <c r="X117" s="5">
        <v>15999.999999999998</v>
      </c>
      <c r="Y117" s="5">
        <f t="shared" si="6"/>
        <v>17920</v>
      </c>
    </row>
    <row r="118" spans="1:25" ht="45">
      <c r="A118" s="1">
        <v>43</v>
      </c>
      <c r="B118" s="1" t="s">
        <v>4</v>
      </c>
      <c r="C118" s="1" t="s">
        <v>236</v>
      </c>
      <c r="D118" s="1" t="s">
        <v>230</v>
      </c>
      <c r="E118" s="2">
        <v>620200230408</v>
      </c>
      <c r="F118" s="3">
        <v>30940002310</v>
      </c>
      <c r="G118" s="1" t="s">
        <v>510</v>
      </c>
      <c r="H118" s="35" t="s">
        <v>199</v>
      </c>
      <c r="I118" s="35" t="s">
        <v>96</v>
      </c>
      <c r="J118" s="35"/>
      <c r="K118" s="35"/>
      <c r="P118" s="112"/>
      <c r="Q118" s="1">
        <v>0</v>
      </c>
      <c r="R118" s="112"/>
      <c r="S118" s="112"/>
      <c r="T118" s="1" t="s">
        <v>309</v>
      </c>
      <c r="U118" s="1" t="s">
        <v>54</v>
      </c>
      <c r="V118" s="5">
        <v>1</v>
      </c>
      <c r="W118" s="5">
        <v>7499.999999999999</v>
      </c>
      <c r="X118" s="5">
        <v>7499.999999999999</v>
      </c>
      <c r="Y118" s="5">
        <f t="shared" si="6"/>
        <v>8400</v>
      </c>
    </row>
    <row r="119" spans="1:25" ht="45">
      <c r="A119" s="1">
        <v>44</v>
      </c>
      <c r="B119" s="1" t="s">
        <v>4</v>
      </c>
      <c r="C119" s="1" t="s">
        <v>236</v>
      </c>
      <c r="D119" s="1" t="s">
        <v>230</v>
      </c>
      <c r="E119" s="2">
        <v>620200230408</v>
      </c>
      <c r="F119" s="3">
        <v>30940002310</v>
      </c>
      <c r="G119" s="1" t="s">
        <v>510</v>
      </c>
      <c r="H119" s="35" t="s">
        <v>200</v>
      </c>
      <c r="I119" s="35" t="s">
        <v>97</v>
      </c>
      <c r="J119" s="35"/>
      <c r="K119" s="35"/>
      <c r="P119" s="112"/>
      <c r="Q119" s="1">
        <v>0</v>
      </c>
      <c r="R119" s="112"/>
      <c r="S119" s="112"/>
      <c r="T119" s="1" t="s">
        <v>309</v>
      </c>
      <c r="U119" s="1" t="s">
        <v>54</v>
      </c>
      <c r="V119" s="5">
        <v>1</v>
      </c>
      <c r="W119" s="5">
        <v>9000</v>
      </c>
      <c r="X119" s="5">
        <v>9000</v>
      </c>
      <c r="Y119" s="5">
        <f t="shared" si="6"/>
        <v>10080.000000000002</v>
      </c>
    </row>
    <row r="120" spans="1:25" ht="45">
      <c r="A120" s="1">
        <v>45</v>
      </c>
      <c r="B120" s="1" t="s">
        <v>4</v>
      </c>
      <c r="C120" s="1" t="s">
        <v>236</v>
      </c>
      <c r="D120" s="1" t="s">
        <v>230</v>
      </c>
      <c r="E120" s="2">
        <v>620200230408</v>
      </c>
      <c r="F120" s="3">
        <v>30940002310</v>
      </c>
      <c r="G120" s="1" t="s">
        <v>497</v>
      </c>
      <c r="H120" s="35" t="s">
        <v>511</v>
      </c>
      <c r="I120" s="35" t="s">
        <v>98</v>
      </c>
      <c r="J120" s="35"/>
      <c r="K120" s="35"/>
      <c r="P120" s="112"/>
      <c r="Q120" s="1">
        <v>0</v>
      </c>
      <c r="R120" s="112"/>
      <c r="S120" s="112"/>
      <c r="T120" s="1" t="s">
        <v>309</v>
      </c>
      <c r="U120" s="1" t="s">
        <v>54</v>
      </c>
      <c r="V120" s="5">
        <v>1</v>
      </c>
      <c r="W120" s="5">
        <v>2499.9999999999995</v>
      </c>
      <c r="X120" s="5">
        <v>2499.9999999999995</v>
      </c>
      <c r="Y120" s="5">
        <f t="shared" si="6"/>
        <v>2799.9999999999995</v>
      </c>
    </row>
    <row r="121" spans="1:25" ht="45">
      <c r="A121" s="1">
        <v>46</v>
      </c>
      <c r="B121" s="1" t="s">
        <v>4</v>
      </c>
      <c r="C121" s="1" t="s">
        <v>236</v>
      </c>
      <c r="D121" s="1" t="s">
        <v>230</v>
      </c>
      <c r="E121" s="2">
        <v>620200230408</v>
      </c>
      <c r="F121" s="3">
        <v>30940002310</v>
      </c>
      <c r="H121" s="35" t="s">
        <v>201</v>
      </c>
      <c r="I121" s="35" t="s">
        <v>99</v>
      </c>
      <c r="J121" s="35"/>
      <c r="K121" s="35"/>
      <c r="P121" s="112"/>
      <c r="Q121" s="1">
        <v>0</v>
      </c>
      <c r="R121" s="112"/>
      <c r="S121" s="112"/>
      <c r="T121" s="1" t="s">
        <v>309</v>
      </c>
      <c r="U121" s="1" t="s">
        <v>54</v>
      </c>
      <c r="V121" s="5">
        <v>1</v>
      </c>
      <c r="W121" s="5">
        <v>499.99999999999994</v>
      </c>
      <c r="X121" s="5">
        <v>499.99999999999994</v>
      </c>
      <c r="Y121" s="5">
        <f aca="true" t="shared" si="7" ref="Y121:Y138">X121*1.12</f>
        <v>560</v>
      </c>
    </row>
    <row r="122" spans="1:25" ht="45">
      <c r="A122" s="1">
        <v>47</v>
      </c>
      <c r="B122" s="1" t="s">
        <v>4</v>
      </c>
      <c r="C122" s="1" t="s">
        <v>236</v>
      </c>
      <c r="D122" s="1" t="s">
        <v>230</v>
      </c>
      <c r="E122" s="2">
        <v>620200230408</v>
      </c>
      <c r="F122" s="3">
        <v>30940002310</v>
      </c>
      <c r="G122" s="1" t="s">
        <v>497</v>
      </c>
      <c r="H122" s="35" t="s">
        <v>202</v>
      </c>
      <c r="I122" s="35" t="s">
        <v>100</v>
      </c>
      <c r="J122" s="35"/>
      <c r="K122" s="35"/>
      <c r="P122" s="112"/>
      <c r="Q122" s="1">
        <v>0</v>
      </c>
      <c r="R122" s="112"/>
      <c r="S122" s="112"/>
      <c r="T122" s="1" t="s">
        <v>309</v>
      </c>
      <c r="U122" s="1" t="s">
        <v>54</v>
      </c>
      <c r="V122" s="5">
        <v>1</v>
      </c>
      <c r="W122" s="5">
        <v>199.99999999999997</v>
      </c>
      <c r="X122" s="5">
        <v>199.99999999999997</v>
      </c>
      <c r="Y122" s="5">
        <f t="shared" si="7"/>
        <v>224</v>
      </c>
    </row>
    <row r="123" spans="1:25" ht="45">
      <c r="A123" s="1">
        <v>48</v>
      </c>
      <c r="B123" s="1" t="s">
        <v>4</v>
      </c>
      <c r="C123" s="1" t="s">
        <v>236</v>
      </c>
      <c r="D123" s="1" t="s">
        <v>230</v>
      </c>
      <c r="E123" s="2">
        <v>620200230408</v>
      </c>
      <c r="F123" s="3">
        <v>30940002310</v>
      </c>
      <c r="H123" s="35" t="s">
        <v>203</v>
      </c>
      <c r="I123" s="35" t="s">
        <v>101</v>
      </c>
      <c r="J123" s="35"/>
      <c r="K123" s="35"/>
      <c r="P123" s="112"/>
      <c r="Q123" s="1">
        <v>0</v>
      </c>
      <c r="R123" s="112"/>
      <c r="S123" s="112"/>
      <c r="T123" s="1" t="s">
        <v>309</v>
      </c>
      <c r="U123" s="1" t="s">
        <v>54</v>
      </c>
      <c r="V123" s="5">
        <v>1</v>
      </c>
      <c r="W123" s="5">
        <v>6499.999999999999</v>
      </c>
      <c r="X123" s="5">
        <v>6499.999999999999</v>
      </c>
      <c r="Y123" s="5">
        <f t="shared" si="7"/>
        <v>7280</v>
      </c>
    </row>
    <row r="124" spans="1:25" ht="45">
      <c r="A124" s="1">
        <v>49</v>
      </c>
      <c r="B124" s="1" t="s">
        <v>4</v>
      </c>
      <c r="C124" s="1" t="s">
        <v>236</v>
      </c>
      <c r="D124" s="1" t="s">
        <v>230</v>
      </c>
      <c r="E124" s="2">
        <v>620200230408</v>
      </c>
      <c r="F124" s="3">
        <v>30940002310</v>
      </c>
      <c r="H124" s="35" t="s">
        <v>204</v>
      </c>
      <c r="I124" s="35" t="s">
        <v>102</v>
      </c>
      <c r="J124" s="35"/>
      <c r="K124" s="35"/>
      <c r="P124" s="112"/>
      <c r="Q124" s="1">
        <v>0</v>
      </c>
      <c r="R124" s="112"/>
      <c r="S124" s="112"/>
      <c r="T124" s="1" t="s">
        <v>309</v>
      </c>
      <c r="U124" s="1" t="s">
        <v>54</v>
      </c>
      <c r="V124" s="5">
        <v>1</v>
      </c>
      <c r="W124" s="5">
        <v>6999.999999999999</v>
      </c>
      <c r="X124" s="5">
        <v>6999.999999999999</v>
      </c>
      <c r="Y124" s="5">
        <f t="shared" si="7"/>
        <v>7840</v>
      </c>
    </row>
    <row r="125" spans="1:25" ht="45">
      <c r="A125" s="1">
        <v>50</v>
      </c>
      <c r="B125" s="1" t="s">
        <v>4</v>
      </c>
      <c r="C125" s="1" t="s">
        <v>236</v>
      </c>
      <c r="D125" s="1" t="s">
        <v>230</v>
      </c>
      <c r="E125" s="2">
        <v>620200230408</v>
      </c>
      <c r="F125" s="3">
        <v>30940002310</v>
      </c>
      <c r="H125" s="35" t="s">
        <v>205</v>
      </c>
      <c r="I125" s="35" t="s">
        <v>103</v>
      </c>
      <c r="J125" s="35"/>
      <c r="K125" s="35"/>
      <c r="P125" s="112"/>
      <c r="Q125" s="1">
        <v>0</v>
      </c>
      <c r="R125" s="112"/>
      <c r="S125" s="112"/>
      <c r="T125" s="1" t="s">
        <v>309</v>
      </c>
      <c r="U125" s="1" t="s">
        <v>54</v>
      </c>
      <c r="V125" s="5">
        <v>1</v>
      </c>
      <c r="W125" s="5">
        <v>6799.999999999999</v>
      </c>
      <c r="X125" s="5">
        <v>6799.999999999999</v>
      </c>
      <c r="Y125" s="5">
        <f t="shared" si="7"/>
        <v>7616</v>
      </c>
    </row>
    <row r="126" spans="1:25" ht="45">
      <c r="A126" s="1">
        <v>51</v>
      </c>
      <c r="B126" s="1" t="s">
        <v>4</v>
      </c>
      <c r="C126" s="1" t="s">
        <v>236</v>
      </c>
      <c r="D126" s="1" t="s">
        <v>230</v>
      </c>
      <c r="E126" s="2">
        <v>620200230408</v>
      </c>
      <c r="F126" s="3">
        <v>30940002310</v>
      </c>
      <c r="H126" s="35" t="s">
        <v>206</v>
      </c>
      <c r="I126" s="35" t="s">
        <v>104</v>
      </c>
      <c r="J126" s="35"/>
      <c r="K126" s="35"/>
      <c r="P126" s="112"/>
      <c r="Q126" s="1">
        <v>0</v>
      </c>
      <c r="R126" s="112"/>
      <c r="S126" s="112"/>
      <c r="T126" s="1" t="s">
        <v>309</v>
      </c>
      <c r="U126" s="1" t="s">
        <v>54</v>
      </c>
      <c r="V126" s="5">
        <v>1</v>
      </c>
      <c r="W126" s="5">
        <v>24999.999999999996</v>
      </c>
      <c r="X126" s="5">
        <v>24999.999999999996</v>
      </c>
      <c r="Y126" s="5">
        <f t="shared" si="7"/>
        <v>28000</v>
      </c>
    </row>
    <row r="127" spans="1:25" ht="45">
      <c r="A127" s="1">
        <v>52</v>
      </c>
      <c r="B127" s="1" t="s">
        <v>4</v>
      </c>
      <c r="C127" s="1" t="s">
        <v>236</v>
      </c>
      <c r="D127" s="1" t="s">
        <v>230</v>
      </c>
      <c r="E127" s="2">
        <v>620200230408</v>
      </c>
      <c r="F127" s="3">
        <v>30940002310</v>
      </c>
      <c r="H127" s="35" t="s">
        <v>207</v>
      </c>
      <c r="I127" s="35" t="s">
        <v>105</v>
      </c>
      <c r="J127" s="35"/>
      <c r="K127" s="35"/>
      <c r="P127" s="112"/>
      <c r="Q127" s="1">
        <v>0</v>
      </c>
      <c r="R127" s="112"/>
      <c r="S127" s="112"/>
      <c r="T127" s="1" t="s">
        <v>309</v>
      </c>
      <c r="U127" s="1" t="s">
        <v>54</v>
      </c>
      <c r="V127" s="5">
        <v>1</v>
      </c>
      <c r="W127" s="5">
        <v>19999.999999999996</v>
      </c>
      <c r="X127" s="5">
        <v>19999.999999999996</v>
      </c>
      <c r="Y127" s="5">
        <f t="shared" si="7"/>
        <v>22399.999999999996</v>
      </c>
    </row>
    <row r="128" spans="1:25" ht="45">
      <c r="A128" s="1">
        <v>53</v>
      </c>
      <c r="B128" s="1" t="s">
        <v>4</v>
      </c>
      <c r="C128" s="1" t="s">
        <v>236</v>
      </c>
      <c r="D128" s="1" t="s">
        <v>230</v>
      </c>
      <c r="E128" s="2">
        <v>620200230408</v>
      </c>
      <c r="F128" s="3">
        <v>30940002310</v>
      </c>
      <c r="H128" s="35" t="s">
        <v>208</v>
      </c>
      <c r="I128" s="35" t="s">
        <v>106</v>
      </c>
      <c r="J128" s="35"/>
      <c r="K128" s="35"/>
      <c r="P128" s="112"/>
      <c r="Q128" s="1">
        <v>0</v>
      </c>
      <c r="R128" s="112"/>
      <c r="S128" s="112"/>
      <c r="T128" s="1" t="s">
        <v>309</v>
      </c>
      <c r="U128" s="1" t="s">
        <v>54</v>
      </c>
      <c r="V128" s="5">
        <v>1</v>
      </c>
      <c r="W128" s="5">
        <v>3374.9999999999995</v>
      </c>
      <c r="X128" s="5">
        <v>3374.9999999999995</v>
      </c>
      <c r="Y128" s="5">
        <f t="shared" si="7"/>
        <v>3780</v>
      </c>
    </row>
    <row r="129" spans="1:25" ht="45">
      <c r="A129" s="1">
        <v>54</v>
      </c>
      <c r="B129" s="1" t="s">
        <v>4</v>
      </c>
      <c r="C129" s="1" t="s">
        <v>236</v>
      </c>
      <c r="D129" s="1" t="s">
        <v>230</v>
      </c>
      <c r="E129" s="2">
        <v>620200230408</v>
      </c>
      <c r="F129" s="3">
        <v>30940002310</v>
      </c>
      <c r="G129" s="1" t="s">
        <v>510</v>
      </c>
      <c r="H129" s="35" t="s">
        <v>209</v>
      </c>
      <c r="I129" s="35" t="s">
        <v>107</v>
      </c>
      <c r="J129" s="35"/>
      <c r="K129" s="35"/>
      <c r="P129" s="112"/>
      <c r="Q129" s="1">
        <v>0</v>
      </c>
      <c r="R129" s="112"/>
      <c r="S129" s="112"/>
      <c r="T129" s="1" t="s">
        <v>309</v>
      </c>
      <c r="U129" s="1" t="s">
        <v>54</v>
      </c>
      <c r="V129" s="5">
        <v>1</v>
      </c>
      <c r="W129" s="5">
        <v>15999.999999999998</v>
      </c>
      <c r="X129" s="5">
        <v>15999.999999999998</v>
      </c>
      <c r="Y129" s="5">
        <f t="shared" si="7"/>
        <v>17920</v>
      </c>
    </row>
    <row r="130" spans="1:25" ht="45">
      <c r="A130" s="1">
        <v>55</v>
      </c>
      <c r="B130" s="1" t="s">
        <v>4</v>
      </c>
      <c r="C130" s="1" t="s">
        <v>236</v>
      </c>
      <c r="D130" s="1" t="s">
        <v>230</v>
      </c>
      <c r="E130" s="2">
        <v>620200230408</v>
      </c>
      <c r="F130" s="3">
        <v>30940002310</v>
      </c>
      <c r="G130" s="1" t="s">
        <v>510</v>
      </c>
      <c r="H130" s="35" t="s">
        <v>210</v>
      </c>
      <c r="I130" s="35" t="s">
        <v>108</v>
      </c>
      <c r="J130" s="35"/>
      <c r="K130" s="35"/>
      <c r="P130" s="112"/>
      <c r="Q130" s="1">
        <v>0</v>
      </c>
      <c r="R130" s="112"/>
      <c r="S130" s="112"/>
      <c r="T130" s="1" t="s">
        <v>309</v>
      </c>
      <c r="U130" s="1" t="s">
        <v>54</v>
      </c>
      <c r="V130" s="5">
        <v>1</v>
      </c>
      <c r="W130" s="5">
        <v>15999.999999999998</v>
      </c>
      <c r="X130" s="5">
        <v>15999.999999999998</v>
      </c>
      <c r="Y130" s="5">
        <f t="shared" si="7"/>
        <v>17920</v>
      </c>
    </row>
    <row r="131" spans="1:25" ht="45">
      <c r="A131" s="1">
        <v>56</v>
      </c>
      <c r="B131" s="1" t="s">
        <v>4</v>
      </c>
      <c r="C131" s="1" t="s">
        <v>236</v>
      </c>
      <c r="D131" s="1" t="s">
        <v>230</v>
      </c>
      <c r="E131" s="2">
        <v>620200230408</v>
      </c>
      <c r="F131" s="3">
        <v>30940002310</v>
      </c>
      <c r="G131" s="1" t="s">
        <v>510</v>
      </c>
      <c r="H131" s="35" t="s">
        <v>211</v>
      </c>
      <c r="I131" s="35" t="s">
        <v>109</v>
      </c>
      <c r="J131" s="35"/>
      <c r="K131" s="35"/>
      <c r="P131" s="112"/>
      <c r="Q131" s="1">
        <v>0</v>
      </c>
      <c r="R131" s="112"/>
      <c r="S131" s="112"/>
      <c r="T131" s="1" t="s">
        <v>309</v>
      </c>
      <c r="U131" s="1" t="s">
        <v>54</v>
      </c>
      <c r="V131" s="5">
        <v>1</v>
      </c>
      <c r="W131" s="5">
        <v>15999.999999999998</v>
      </c>
      <c r="X131" s="5">
        <v>15999.999999999998</v>
      </c>
      <c r="Y131" s="5">
        <f t="shared" si="7"/>
        <v>17920</v>
      </c>
    </row>
    <row r="132" spans="1:25" ht="45">
      <c r="A132" s="1">
        <v>57</v>
      </c>
      <c r="B132" s="1" t="s">
        <v>4</v>
      </c>
      <c r="C132" s="1" t="s">
        <v>236</v>
      </c>
      <c r="D132" s="1" t="s">
        <v>230</v>
      </c>
      <c r="E132" s="2">
        <v>620200230408</v>
      </c>
      <c r="F132" s="3">
        <v>30940002310</v>
      </c>
      <c r="G132" s="1" t="s">
        <v>510</v>
      </c>
      <c r="H132" s="35" t="s">
        <v>212</v>
      </c>
      <c r="I132" s="35" t="s">
        <v>110</v>
      </c>
      <c r="J132" s="35"/>
      <c r="K132" s="35"/>
      <c r="P132" s="112"/>
      <c r="Q132" s="1">
        <v>0</v>
      </c>
      <c r="R132" s="112"/>
      <c r="S132" s="112"/>
      <c r="T132" s="1" t="s">
        <v>309</v>
      </c>
      <c r="U132" s="1" t="s">
        <v>54</v>
      </c>
      <c r="V132" s="5">
        <v>1</v>
      </c>
      <c r="W132" s="5">
        <v>15999.999999999998</v>
      </c>
      <c r="X132" s="5">
        <v>15999.999999999998</v>
      </c>
      <c r="Y132" s="5">
        <f t="shared" si="7"/>
        <v>17920</v>
      </c>
    </row>
    <row r="133" spans="1:25" ht="45">
      <c r="A133" s="1">
        <v>58</v>
      </c>
      <c r="B133" s="1" t="s">
        <v>4</v>
      </c>
      <c r="C133" s="1" t="s">
        <v>236</v>
      </c>
      <c r="D133" s="1" t="s">
        <v>230</v>
      </c>
      <c r="E133" s="2">
        <v>620200230408</v>
      </c>
      <c r="F133" s="3">
        <v>30940002310</v>
      </c>
      <c r="G133" s="1" t="s">
        <v>497</v>
      </c>
      <c r="H133" s="35" t="s">
        <v>213</v>
      </c>
      <c r="I133" s="35" t="s">
        <v>518</v>
      </c>
      <c r="J133" s="35"/>
      <c r="K133" s="35"/>
      <c r="P133" s="112"/>
      <c r="Q133" s="1">
        <v>0</v>
      </c>
      <c r="R133" s="112"/>
      <c r="S133" s="112"/>
      <c r="T133" s="1" t="s">
        <v>309</v>
      </c>
      <c r="U133" s="1" t="s">
        <v>54</v>
      </c>
      <c r="V133" s="5">
        <v>1</v>
      </c>
      <c r="W133" s="5">
        <v>2999.9999999999995</v>
      </c>
      <c r="X133" s="5">
        <v>2999.9999999999995</v>
      </c>
      <c r="Y133" s="5">
        <f t="shared" si="7"/>
        <v>3360</v>
      </c>
    </row>
    <row r="134" spans="1:25" ht="45">
      <c r="A134" s="1">
        <v>59</v>
      </c>
      <c r="B134" s="1" t="s">
        <v>4</v>
      </c>
      <c r="C134" s="1" t="s">
        <v>236</v>
      </c>
      <c r="D134" s="1" t="s">
        <v>230</v>
      </c>
      <c r="E134" s="2">
        <v>620200230408</v>
      </c>
      <c r="F134" s="3">
        <v>30940002310</v>
      </c>
      <c r="G134" s="1" t="s">
        <v>497</v>
      </c>
      <c r="H134" s="35" t="s">
        <v>214</v>
      </c>
      <c r="I134" s="35" t="s">
        <v>111</v>
      </c>
      <c r="J134" s="35"/>
      <c r="K134" s="35"/>
      <c r="P134" s="112"/>
      <c r="Q134" s="1">
        <v>0</v>
      </c>
      <c r="R134" s="112"/>
      <c r="S134" s="112"/>
      <c r="T134" s="1" t="s">
        <v>309</v>
      </c>
      <c r="U134" s="1" t="s">
        <v>54</v>
      </c>
      <c r="V134" s="5">
        <v>4</v>
      </c>
      <c r="W134" s="5">
        <v>999.9999999999999</v>
      </c>
      <c r="X134" s="5">
        <v>3999.9999999999995</v>
      </c>
      <c r="Y134" s="5">
        <f t="shared" si="7"/>
        <v>4480</v>
      </c>
    </row>
    <row r="135" spans="1:25" ht="45">
      <c r="A135" s="1">
        <v>60</v>
      </c>
      <c r="B135" s="1" t="s">
        <v>4</v>
      </c>
      <c r="C135" s="1" t="s">
        <v>236</v>
      </c>
      <c r="D135" s="1" t="s">
        <v>230</v>
      </c>
      <c r="E135" s="2">
        <v>620200230408</v>
      </c>
      <c r="F135" s="3">
        <v>30940002310</v>
      </c>
      <c r="G135" s="1" t="s">
        <v>497</v>
      </c>
      <c r="H135" s="35" t="s">
        <v>215</v>
      </c>
      <c r="I135" s="35" t="s">
        <v>112</v>
      </c>
      <c r="J135" s="35"/>
      <c r="K135" s="35"/>
      <c r="P135" s="112"/>
      <c r="Q135" s="1">
        <v>0</v>
      </c>
      <c r="R135" s="112"/>
      <c r="S135" s="112"/>
      <c r="T135" s="1" t="s">
        <v>309</v>
      </c>
      <c r="U135" s="1" t="s">
        <v>54</v>
      </c>
      <c r="V135" s="5">
        <v>4</v>
      </c>
      <c r="W135" s="5">
        <v>1499.9999999999998</v>
      </c>
      <c r="X135" s="5">
        <v>5999.999999999999</v>
      </c>
      <c r="Y135" s="5">
        <f t="shared" si="7"/>
        <v>6720</v>
      </c>
    </row>
    <row r="136" spans="1:25" ht="45">
      <c r="A136" s="1">
        <v>61</v>
      </c>
      <c r="B136" s="1" t="s">
        <v>4</v>
      </c>
      <c r="C136" s="1" t="s">
        <v>236</v>
      </c>
      <c r="D136" s="1" t="s">
        <v>230</v>
      </c>
      <c r="E136" s="2">
        <v>620200230408</v>
      </c>
      <c r="F136" s="3">
        <v>30940002310</v>
      </c>
      <c r="G136" s="1" t="s">
        <v>481</v>
      </c>
      <c r="H136" s="36" t="s">
        <v>163</v>
      </c>
      <c r="I136" s="36" t="s">
        <v>57</v>
      </c>
      <c r="J136" s="36"/>
      <c r="K136" s="36"/>
      <c r="P136" s="112"/>
      <c r="Q136" s="1">
        <v>0</v>
      </c>
      <c r="R136" s="112"/>
      <c r="S136" s="112"/>
      <c r="T136" s="1" t="s">
        <v>309</v>
      </c>
      <c r="U136" s="1" t="s">
        <v>54</v>
      </c>
      <c r="V136" s="5">
        <v>240</v>
      </c>
      <c r="W136" s="5">
        <v>120</v>
      </c>
      <c r="X136" s="5">
        <v>28799.999999999996</v>
      </c>
      <c r="Y136" s="5">
        <f t="shared" si="7"/>
        <v>32256</v>
      </c>
    </row>
    <row r="137" spans="1:25" ht="45">
      <c r="A137" s="1">
        <v>62</v>
      </c>
      <c r="B137" s="1" t="s">
        <v>4</v>
      </c>
      <c r="C137" s="1" t="s">
        <v>236</v>
      </c>
      <c r="D137" s="1" t="s">
        <v>230</v>
      </c>
      <c r="E137" s="2">
        <v>620200230408</v>
      </c>
      <c r="F137" s="3">
        <v>30940002310</v>
      </c>
      <c r="G137" s="1" t="s">
        <v>481</v>
      </c>
      <c r="H137" s="36" t="s">
        <v>216</v>
      </c>
      <c r="I137" s="36" t="s">
        <v>71</v>
      </c>
      <c r="J137" s="36"/>
      <c r="K137" s="36"/>
      <c r="P137" s="112"/>
      <c r="Q137" s="1">
        <v>0</v>
      </c>
      <c r="R137" s="112"/>
      <c r="S137" s="112"/>
      <c r="T137" s="1" t="s">
        <v>309</v>
      </c>
      <c r="U137" s="1" t="s">
        <v>54</v>
      </c>
      <c r="V137" s="5">
        <v>5</v>
      </c>
      <c r="W137" s="5">
        <v>1499.9999999999998</v>
      </c>
      <c r="X137" s="5">
        <v>7499.999999999999</v>
      </c>
      <c r="Y137" s="5">
        <f t="shared" si="7"/>
        <v>8400</v>
      </c>
    </row>
    <row r="138" spans="1:25" ht="45">
      <c r="A138" s="1">
        <v>63</v>
      </c>
      <c r="B138" s="1" t="s">
        <v>4</v>
      </c>
      <c r="C138" s="1" t="s">
        <v>236</v>
      </c>
      <c r="D138" s="1" t="s">
        <v>230</v>
      </c>
      <c r="E138" s="2">
        <v>620200230408</v>
      </c>
      <c r="F138" s="3">
        <v>30940002310</v>
      </c>
      <c r="G138" s="1" t="s">
        <v>482</v>
      </c>
      <c r="H138" s="36" t="s">
        <v>217</v>
      </c>
      <c r="I138" s="36" t="s">
        <v>512</v>
      </c>
      <c r="J138" s="36"/>
      <c r="K138" s="36"/>
      <c r="L138" s="1" t="s">
        <v>225</v>
      </c>
      <c r="M138" s="1" t="s">
        <v>113</v>
      </c>
      <c r="P138" s="112"/>
      <c r="Q138" s="1">
        <v>0</v>
      </c>
      <c r="R138" s="112"/>
      <c r="S138" s="112"/>
      <c r="T138" s="1" t="s">
        <v>309</v>
      </c>
      <c r="U138" s="1" t="s">
        <v>54</v>
      </c>
      <c r="V138" s="5">
        <v>1</v>
      </c>
      <c r="W138" s="5">
        <v>140000</v>
      </c>
      <c r="X138" s="5">
        <v>140000</v>
      </c>
      <c r="Y138" s="5">
        <f t="shared" si="7"/>
        <v>156800.00000000003</v>
      </c>
    </row>
    <row r="139" spans="1:25" ht="15">
      <c r="A139" s="118" t="s">
        <v>321</v>
      </c>
      <c r="B139" s="118"/>
      <c r="C139" s="118"/>
      <c r="D139" s="118"/>
      <c r="E139" s="118"/>
      <c r="I139" s="4"/>
      <c r="J139" s="4"/>
      <c r="K139" s="4"/>
      <c r="P139" s="4"/>
      <c r="V139" s="5"/>
      <c r="X139" s="21">
        <f>SUM(X140:X143)</f>
        <v>1456212</v>
      </c>
      <c r="Y139" s="21">
        <f>SUM(Y140:Y143)</f>
        <v>1630957.4400000002</v>
      </c>
    </row>
    <row r="140" spans="1:25" ht="153" customHeight="1">
      <c r="A140" s="1">
        <v>1</v>
      </c>
      <c r="B140" s="1" t="s">
        <v>4</v>
      </c>
      <c r="C140" s="1" t="s">
        <v>236</v>
      </c>
      <c r="D140" s="1" t="s">
        <v>230</v>
      </c>
      <c r="E140" s="2">
        <v>620200230408</v>
      </c>
      <c r="F140" s="3">
        <v>30940002310</v>
      </c>
      <c r="G140" s="1" t="s">
        <v>489</v>
      </c>
      <c r="H140" s="1" t="s">
        <v>218</v>
      </c>
      <c r="I140" s="1" t="s">
        <v>115</v>
      </c>
      <c r="L140" s="1" t="s">
        <v>226</v>
      </c>
      <c r="M140" s="1" t="s">
        <v>116</v>
      </c>
      <c r="N140" s="1" t="s">
        <v>529</v>
      </c>
      <c r="O140" s="1" t="s">
        <v>438</v>
      </c>
      <c r="P140" s="112" t="s">
        <v>43</v>
      </c>
      <c r="Q140" s="1">
        <v>0</v>
      </c>
      <c r="R140" s="112" t="s">
        <v>522</v>
      </c>
      <c r="S140" s="112" t="s">
        <v>306</v>
      </c>
      <c r="T140" s="1" t="s">
        <v>521</v>
      </c>
      <c r="U140" s="1" t="s">
        <v>28</v>
      </c>
      <c r="V140" s="5">
        <v>200</v>
      </c>
      <c r="W140" s="5">
        <v>1473.22</v>
      </c>
      <c r="X140" s="5">
        <v>294643</v>
      </c>
      <c r="Y140" s="5">
        <f>X140*1.12</f>
        <v>330000.16000000003</v>
      </c>
    </row>
    <row r="141" spans="1:25" ht="102.75" customHeight="1">
      <c r="A141" s="1">
        <v>2</v>
      </c>
      <c r="B141" s="1" t="s">
        <v>4</v>
      </c>
      <c r="C141" s="1" t="s">
        <v>236</v>
      </c>
      <c r="D141" s="1" t="s">
        <v>230</v>
      </c>
      <c r="E141" s="2">
        <v>620200230408</v>
      </c>
      <c r="F141" s="3">
        <v>30940002310</v>
      </c>
      <c r="G141" s="1" t="s">
        <v>489</v>
      </c>
      <c r="H141" s="1" t="s">
        <v>219</v>
      </c>
      <c r="I141" s="1" t="s">
        <v>117</v>
      </c>
      <c r="L141" s="1" t="s">
        <v>227</v>
      </c>
      <c r="M141" s="1" t="s">
        <v>118</v>
      </c>
      <c r="N141" s="1" t="s">
        <v>530</v>
      </c>
      <c r="O141" s="1" t="s">
        <v>440</v>
      </c>
      <c r="P141" s="112"/>
      <c r="Q141" s="1">
        <v>0</v>
      </c>
      <c r="R141" s="112"/>
      <c r="S141" s="112"/>
      <c r="T141" s="1" t="s">
        <v>521</v>
      </c>
      <c r="U141" s="1" t="s">
        <v>28</v>
      </c>
      <c r="V141" s="5">
        <v>100</v>
      </c>
      <c r="W141" s="5">
        <v>3437</v>
      </c>
      <c r="X141" s="5">
        <v>343711</v>
      </c>
      <c r="Y141" s="5">
        <f>X141*1.12</f>
        <v>384956.32000000007</v>
      </c>
    </row>
    <row r="142" spans="1:25" ht="144.75" customHeight="1">
      <c r="A142" s="1">
        <v>3</v>
      </c>
      <c r="B142" s="1" t="s">
        <v>4</v>
      </c>
      <c r="C142" s="1" t="s">
        <v>236</v>
      </c>
      <c r="D142" s="1" t="s">
        <v>230</v>
      </c>
      <c r="E142" s="2">
        <v>620200230408</v>
      </c>
      <c r="F142" s="3">
        <v>30940002310</v>
      </c>
      <c r="G142" s="1" t="s">
        <v>489</v>
      </c>
      <c r="H142" s="1" t="s">
        <v>220</v>
      </c>
      <c r="I142" s="1" t="s">
        <v>119</v>
      </c>
      <c r="L142" s="1" t="s">
        <v>120</v>
      </c>
      <c r="M142" s="1" t="s">
        <v>120</v>
      </c>
      <c r="N142" s="1" t="s">
        <v>529</v>
      </c>
      <c r="O142" s="1" t="s">
        <v>438</v>
      </c>
      <c r="P142" s="112"/>
      <c r="Q142" s="1">
        <v>0</v>
      </c>
      <c r="R142" s="112"/>
      <c r="S142" s="112"/>
      <c r="T142" s="1" t="s">
        <v>521</v>
      </c>
      <c r="U142" s="1" t="s">
        <v>28</v>
      </c>
      <c r="V142" s="5">
        <v>200</v>
      </c>
      <c r="W142" s="5">
        <v>2045</v>
      </c>
      <c r="X142" s="5">
        <v>408929</v>
      </c>
      <c r="Y142" s="5">
        <f>X142*1.12</f>
        <v>458000.48000000004</v>
      </c>
    </row>
    <row r="143" spans="1:25" ht="120">
      <c r="A143" s="1">
        <v>4</v>
      </c>
      <c r="B143" s="1" t="s">
        <v>4</v>
      </c>
      <c r="C143" s="1" t="s">
        <v>236</v>
      </c>
      <c r="D143" s="1" t="s">
        <v>230</v>
      </c>
      <c r="E143" s="2">
        <v>620200230408</v>
      </c>
      <c r="F143" s="3">
        <v>30940002310</v>
      </c>
      <c r="G143" s="1" t="s">
        <v>489</v>
      </c>
      <c r="H143" s="1" t="s">
        <v>221</v>
      </c>
      <c r="I143" s="1" t="s">
        <v>121</v>
      </c>
      <c r="L143" s="1" t="s">
        <v>228</v>
      </c>
      <c r="M143" s="1" t="s">
        <v>122</v>
      </c>
      <c r="N143" s="1" t="s">
        <v>531</v>
      </c>
      <c r="O143" s="1" t="s">
        <v>439</v>
      </c>
      <c r="P143" s="112"/>
      <c r="Q143" s="1">
        <v>0</v>
      </c>
      <c r="R143" s="112"/>
      <c r="S143" s="112"/>
      <c r="T143" s="1" t="s">
        <v>521</v>
      </c>
      <c r="U143" s="1" t="s">
        <v>28</v>
      </c>
      <c r="V143" s="5">
        <v>200</v>
      </c>
      <c r="W143" s="5">
        <v>2045</v>
      </c>
      <c r="X143" s="5">
        <v>408929</v>
      </c>
      <c r="Y143" s="5">
        <f>X143*1.12</f>
        <v>458000.48000000004</v>
      </c>
    </row>
    <row r="144" spans="1:28" s="4" customFormat="1" ht="15">
      <c r="A144" s="118" t="s">
        <v>322</v>
      </c>
      <c r="B144" s="118"/>
      <c r="C144" s="118"/>
      <c r="D144" s="118"/>
      <c r="E144" s="118"/>
      <c r="F144" s="118"/>
      <c r="H144" s="5"/>
      <c r="I144" s="21"/>
      <c r="J144" s="21"/>
      <c r="K144" s="21"/>
      <c r="O144" s="1"/>
      <c r="Q144" s="1"/>
      <c r="S144" s="37"/>
      <c r="V144" s="21"/>
      <c r="W144" s="21"/>
      <c r="X144" s="21">
        <f>X145+X152+X161+X175+X195+X201+X216</f>
        <v>8397940.19</v>
      </c>
      <c r="Y144" s="21">
        <f>Y145+Y152+Y161+Y175+Y195+Y201+Y216</f>
        <v>9405693.0128</v>
      </c>
      <c r="Z144" s="11"/>
      <c r="AA144" s="11"/>
      <c r="AB144" s="11"/>
    </row>
    <row r="145" spans="1:28" s="4" customFormat="1" ht="15">
      <c r="A145" s="118" t="s">
        <v>260</v>
      </c>
      <c r="B145" s="118"/>
      <c r="C145" s="118"/>
      <c r="D145" s="118"/>
      <c r="E145" s="118"/>
      <c r="F145" s="20"/>
      <c r="H145" s="5"/>
      <c r="I145" s="21"/>
      <c r="J145" s="21"/>
      <c r="K145" s="21"/>
      <c r="N145" s="71"/>
      <c r="O145" s="1"/>
      <c r="Q145" s="1"/>
      <c r="S145" s="37"/>
      <c r="V145" s="21"/>
      <c r="W145" s="21"/>
      <c r="X145" s="21">
        <f>SUM(X146:X151)</f>
        <v>2342925</v>
      </c>
      <c r="Y145" s="21">
        <f>SUM(Y146:Y151)</f>
        <v>2624076.0000000005</v>
      </c>
      <c r="Z145" s="11"/>
      <c r="AA145" s="11"/>
      <c r="AB145" s="11"/>
    </row>
    <row r="146" spans="1:25" ht="45">
      <c r="A146" s="1">
        <v>1</v>
      </c>
      <c r="B146" s="1" t="s">
        <v>4</v>
      </c>
      <c r="C146" s="1" t="s">
        <v>236</v>
      </c>
      <c r="D146" s="1" t="s">
        <v>230</v>
      </c>
      <c r="E146" s="2">
        <v>620200230408</v>
      </c>
      <c r="F146" s="3">
        <v>30940002310</v>
      </c>
      <c r="G146" s="22">
        <v>41965</v>
      </c>
      <c r="H146" s="5" t="s">
        <v>255</v>
      </c>
      <c r="I146" s="72" t="s">
        <v>255</v>
      </c>
      <c r="M146" s="73"/>
      <c r="N146" s="1" t="s">
        <v>371</v>
      </c>
      <c r="O146" s="1" t="s">
        <v>371</v>
      </c>
      <c r="P146" s="95" t="s">
        <v>43</v>
      </c>
      <c r="Q146" s="1">
        <v>0</v>
      </c>
      <c r="R146" s="93" t="s">
        <v>524</v>
      </c>
      <c r="S146" s="93" t="s">
        <v>299</v>
      </c>
      <c r="T146" s="1" t="s">
        <v>311</v>
      </c>
      <c r="U146" s="1" t="s">
        <v>1</v>
      </c>
      <c r="V146" s="74">
        <v>3</v>
      </c>
      <c r="W146" s="5">
        <f aca="true" t="shared" si="8" ref="W146:W151">X146/V146</f>
        <v>230.35666666666668</v>
      </c>
      <c r="X146" s="75">
        <v>691.07</v>
      </c>
      <c r="Y146" s="5">
        <f aca="true" t="shared" si="9" ref="Y146:Y151">X146*1.12</f>
        <v>773.9984000000002</v>
      </c>
    </row>
    <row r="147" spans="1:25" ht="45">
      <c r="A147" s="1">
        <v>2</v>
      </c>
      <c r="B147" s="1" t="s">
        <v>4</v>
      </c>
      <c r="C147" s="1" t="s">
        <v>236</v>
      </c>
      <c r="D147" s="1" t="s">
        <v>230</v>
      </c>
      <c r="E147" s="2">
        <v>620200230408</v>
      </c>
      <c r="F147" s="3">
        <v>30940002310</v>
      </c>
      <c r="G147" s="1" t="s">
        <v>501</v>
      </c>
      <c r="H147" s="5" t="s">
        <v>450</v>
      </c>
      <c r="I147" s="72" t="s">
        <v>238</v>
      </c>
      <c r="M147" s="73"/>
      <c r="N147" s="1" t="s">
        <v>372</v>
      </c>
      <c r="O147" s="1" t="s">
        <v>372</v>
      </c>
      <c r="P147" s="106"/>
      <c r="Q147" s="1">
        <v>0</v>
      </c>
      <c r="R147" s="124"/>
      <c r="S147" s="124"/>
      <c r="T147" s="1" t="s">
        <v>311</v>
      </c>
      <c r="U147" s="1" t="s">
        <v>1</v>
      </c>
      <c r="V147" s="74">
        <v>2</v>
      </c>
      <c r="W147" s="5">
        <f t="shared" si="8"/>
        <v>2284.82</v>
      </c>
      <c r="X147" s="75">
        <v>4569.64</v>
      </c>
      <c r="Y147" s="5">
        <f t="shared" si="9"/>
        <v>5117.996800000001</v>
      </c>
    </row>
    <row r="148" spans="1:25" ht="45">
      <c r="A148" s="1">
        <v>3</v>
      </c>
      <c r="B148" s="1" t="s">
        <v>4</v>
      </c>
      <c r="C148" s="1" t="s">
        <v>236</v>
      </c>
      <c r="D148" s="1" t="s">
        <v>230</v>
      </c>
      <c r="E148" s="2">
        <v>620200230408</v>
      </c>
      <c r="F148" s="3">
        <v>30940002310</v>
      </c>
      <c r="H148" s="5" t="s">
        <v>451</v>
      </c>
      <c r="I148" s="72" t="s">
        <v>256</v>
      </c>
      <c r="M148" s="73"/>
      <c r="N148" s="1" t="s">
        <v>373</v>
      </c>
      <c r="O148" s="1" t="s">
        <v>373</v>
      </c>
      <c r="P148" s="106"/>
      <c r="Q148" s="1">
        <v>0</v>
      </c>
      <c r="R148" s="124"/>
      <c r="S148" s="124"/>
      <c r="T148" s="1" t="s">
        <v>311</v>
      </c>
      <c r="U148" s="1" t="s">
        <v>1</v>
      </c>
      <c r="V148" s="74">
        <v>1</v>
      </c>
      <c r="W148" s="5">
        <f t="shared" si="8"/>
        <v>32860.71</v>
      </c>
      <c r="X148" s="75">
        <v>32860.71</v>
      </c>
      <c r="Y148" s="5">
        <f t="shared" si="9"/>
        <v>36803.995200000005</v>
      </c>
    </row>
    <row r="149" spans="1:25" ht="45">
      <c r="A149" s="1">
        <v>4</v>
      </c>
      <c r="B149" s="1" t="s">
        <v>4</v>
      </c>
      <c r="C149" s="1" t="s">
        <v>236</v>
      </c>
      <c r="D149" s="1" t="s">
        <v>230</v>
      </c>
      <c r="E149" s="2">
        <v>620200230408</v>
      </c>
      <c r="F149" s="3">
        <v>30940002310</v>
      </c>
      <c r="G149" s="1" t="s">
        <v>506</v>
      </c>
      <c r="H149" s="5" t="s">
        <v>452</v>
      </c>
      <c r="I149" s="72" t="s">
        <v>257</v>
      </c>
      <c r="M149" s="73"/>
      <c r="N149" s="1" t="s">
        <v>374</v>
      </c>
      <c r="O149" s="1" t="s">
        <v>374</v>
      </c>
      <c r="P149" s="106"/>
      <c r="Q149" s="1">
        <v>0</v>
      </c>
      <c r="R149" s="124"/>
      <c r="S149" s="124"/>
      <c r="T149" s="1" t="s">
        <v>311</v>
      </c>
      <c r="U149" s="1" t="s">
        <v>1</v>
      </c>
      <c r="V149" s="74">
        <v>3</v>
      </c>
      <c r="W149" s="5">
        <f t="shared" si="8"/>
        <v>79162.5</v>
      </c>
      <c r="X149" s="75">
        <v>237487.5</v>
      </c>
      <c r="Y149" s="5">
        <f t="shared" si="9"/>
        <v>265986</v>
      </c>
    </row>
    <row r="150" spans="1:25" ht="45">
      <c r="A150" s="1">
        <v>5</v>
      </c>
      <c r="B150" s="1" t="s">
        <v>4</v>
      </c>
      <c r="C150" s="1" t="s">
        <v>236</v>
      </c>
      <c r="D150" s="1" t="s">
        <v>230</v>
      </c>
      <c r="E150" s="2">
        <v>620200230408</v>
      </c>
      <c r="F150" s="3">
        <v>30940002310</v>
      </c>
      <c r="H150" s="5" t="s">
        <v>453</v>
      </c>
      <c r="I150" s="72" t="s">
        <v>258</v>
      </c>
      <c r="M150" s="73"/>
      <c r="N150" s="1" t="s">
        <v>375</v>
      </c>
      <c r="O150" s="1" t="s">
        <v>375</v>
      </c>
      <c r="P150" s="106"/>
      <c r="Q150" s="1">
        <v>0</v>
      </c>
      <c r="R150" s="124"/>
      <c r="S150" s="124"/>
      <c r="T150" s="1" t="s">
        <v>311</v>
      </c>
      <c r="U150" s="1" t="s">
        <v>1</v>
      </c>
      <c r="V150" s="74">
        <v>3</v>
      </c>
      <c r="W150" s="5">
        <f t="shared" si="8"/>
        <v>679615.18</v>
      </c>
      <c r="X150" s="75">
        <v>2038845.54</v>
      </c>
      <c r="Y150" s="5">
        <f t="shared" si="9"/>
        <v>2283507.0048</v>
      </c>
    </row>
    <row r="151" spans="1:25" ht="45">
      <c r="A151" s="1">
        <v>6</v>
      </c>
      <c r="B151" s="1" t="s">
        <v>4</v>
      </c>
      <c r="C151" s="1" t="s">
        <v>236</v>
      </c>
      <c r="D151" s="1" t="s">
        <v>230</v>
      </c>
      <c r="E151" s="2">
        <v>620200230408</v>
      </c>
      <c r="F151" s="3">
        <v>30940002310</v>
      </c>
      <c r="G151" s="1" t="s">
        <v>506</v>
      </c>
      <c r="H151" s="5" t="s">
        <v>454</v>
      </c>
      <c r="I151" s="72" t="s">
        <v>259</v>
      </c>
      <c r="M151" s="73"/>
      <c r="N151" s="1" t="s">
        <v>376</v>
      </c>
      <c r="O151" s="1" t="s">
        <v>376</v>
      </c>
      <c r="P151" s="106"/>
      <c r="Q151" s="1">
        <v>0</v>
      </c>
      <c r="R151" s="124"/>
      <c r="S151" s="124"/>
      <c r="T151" s="1" t="s">
        <v>311</v>
      </c>
      <c r="U151" s="1" t="s">
        <v>1</v>
      </c>
      <c r="V151" s="74">
        <v>3</v>
      </c>
      <c r="W151" s="5">
        <f t="shared" si="8"/>
        <v>9490.18</v>
      </c>
      <c r="X151" s="75">
        <v>28470.54</v>
      </c>
      <c r="Y151" s="5">
        <f t="shared" si="9"/>
        <v>31887.004800000002</v>
      </c>
    </row>
    <row r="152" spans="1:28" s="4" customFormat="1" ht="15">
      <c r="A152" s="118" t="s">
        <v>261</v>
      </c>
      <c r="B152" s="118"/>
      <c r="C152" s="118"/>
      <c r="D152" s="118"/>
      <c r="E152" s="118"/>
      <c r="F152" s="118"/>
      <c r="H152" s="5"/>
      <c r="I152" s="21"/>
      <c r="J152" s="21"/>
      <c r="K152" s="21"/>
      <c r="N152" s="76"/>
      <c r="O152" s="76"/>
      <c r="P152" s="106"/>
      <c r="Q152" s="1"/>
      <c r="R152" s="124"/>
      <c r="S152" s="124"/>
      <c r="T152" s="1"/>
      <c r="U152" s="1"/>
      <c r="V152" s="21"/>
      <c r="W152" s="21"/>
      <c r="X152" s="21">
        <f>SUM(X153:X160)</f>
        <v>1726333.94</v>
      </c>
      <c r="Y152" s="21">
        <f>SUM(Y153:Y160)</f>
        <v>1933494.0128000001</v>
      </c>
      <c r="Z152" s="11"/>
      <c r="AA152" s="11"/>
      <c r="AB152" s="11"/>
    </row>
    <row r="153" spans="1:25" ht="45">
      <c r="A153" s="1">
        <v>1</v>
      </c>
      <c r="B153" s="1" t="s">
        <v>4</v>
      </c>
      <c r="C153" s="1" t="s">
        <v>236</v>
      </c>
      <c r="D153" s="1" t="s">
        <v>230</v>
      </c>
      <c r="E153" s="2">
        <v>620200230408</v>
      </c>
      <c r="F153" s="3">
        <v>30940002310</v>
      </c>
      <c r="H153" s="5" t="s">
        <v>455</v>
      </c>
      <c r="I153" s="72" t="s">
        <v>262</v>
      </c>
      <c r="M153" s="73"/>
      <c r="N153" s="1" t="s">
        <v>377</v>
      </c>
      <c r="O153" s="1" t="s">
        <v>377</v>
      </c>
      <c r="P153" s="106"/>
      <c r="Q153" s="1">
        <v>0</v>
      </c>
      <c r="R153" s="124"/>
      <c r="S153" s="124"/>
      <c r="T153" s="1" t="s">
        <v>311</v>
      </c>
      <c r="U153" s="1" t="s">
        <v>1</v>
      </c>
      <c r="V153" s="74">
        <v>4</v>
      </c>
      <c r="W153" s="5">
        <f>X153/V153</f>
        <v>28668.75</v>
      </c>
      <c r="X153" s="75">
        <v>114675</v>
      </c>
      <c r="Y153" s="5">
        <f>X153*1.12</f>
        <v>128436.00000000001</v>
      </c>
    </row>
    <row r="154" spans="1:25" ht="45">
      <c r="A154" s="1">
        <v>2</v>
      </c>
      <c r="B154" s="1" t="s">
        <v>4</v>
      </c>
      <c r="C154" s="1" t="s">
        <v>236</v>
      </c>
      <c r="D154" s="1" t="s">
        <v>230</v>
      </c>
      <c r="E154" s="2">
        <v>620200230408</v>
      </c>
      <c r="F154" s="3">
        <v>30940002310</v>
      </c>
      <c r="H154" s="5" t="s">
        <v>456</v>
      </c>
      <c r="I154" s="72" t="s">
        <v>239</v>
      </c>
      <c r="M154" s="73"/>
      <c r="N154" s="1" t="s">
        <v>378</v>
      </c>
      <c r="O154" s="1" t="s">
        <v>378</v>
      </c>
      <c r="P154" s="106"/>
      <c r="Q154" s="1">
        <v>0</v>
      </c>
      <c r="R154" s="124"/>
      <c r="S154" s="124"/>
      <c r="T154" s="1" t="s">
        <v>311</v>
      </c>
      <c r="U154" s="1" t="s">
        <v>1</v>
      </c>
      <c r="V154" s="74">
        <v>4</v>
      </c>
      <c r="W154" s="5">
        <f aca="true" t="shared" si="10" ref="W154:W160">X154/V154</f>
        <v>1050</v>
      </c>
      <c r="X154" s="75">
        <v>4200</v>
      </c>
      <c r="Y154" s="5">
        <f aca="true" t="shared" si="11" ref="Y154:Y160">X154*1.12</f>
        <v>4704</v>
      </c>
    </row>
    <row r="155" spans="1:25" ht="45">
      <c r="A155" s="1">
        <v>3</v>
      </c>
      <c r="B155" s="1" t="s">
        <v>4</v>
      </c>
      <c r="C155" s="1" t="s">
        <v>236</v>
      </c>
      <c r="D155" s="1" t="s">
        <v>230</v>
      </c>
      <c r="E155" s="2">
        <v>620200230408</v>
      </c>
      <c r="F155" s="3">
        <v>30940002310</v>
      </c>
      <c r="H155" s="5" t="s">
        <v>457</v>
      </c>
      <c r="I155" s="72" t="s">
        <v>263</v>
      </c>
      <c r="M155" s="73"/>
      <c r="N155" s="1" t="s">
        <v>379</v>
      </c>
      <c r="O155" s="1" t="s">
        <v>379</v>
      </c>
      <c r="P155" s="106"/>
      <c r="Q155" s="1">
        <v>0</v>
      </c>
      <c r="R155" s="124"/>
      <c r="S155" s="124"/>
      <c r="T155" s="1" t="s">
        <v>311</v>
      </c>
      <c r="U155" s="1" t="s">
        <v>1</v>
      </c>
      <c r="V155" s="74">
        <v>3</v>
      </c>
      <c r="W155" s="5">
        <f t="shared" si="10"/>
        <v>47871.43</v>
      </c>
      <c r="X155" s="75">
        <v>143614.29</v>
      </c>
      <c r="Y155" s="5">
        <f t="shared" si="11"/>
        <v>160848.00480000002</v>
      </c>
    </row>
    <row r="156" spans="1:25" ht="45">
      <c r="A156" s="1">
        <v>4</v>
      </c>
      <c r="B156" s="1" t="s">
        <v>4</v>
      </c>
      <c r="C156" s="1" t="s">
        <v>236</v>
      </c>
      <c r="D156" s="1" t="s">
        <v>230</v>
      </c>
      <c r="E156" s="2">
        <v>620200230408</v>
      </c>
      <c r="F156" s="3">
        <v>30940002310</v>
      </c>
      <c r="G156" s="1" t="s">
        <v>501</v>
      </c>
      <c r="H156" s="5" t="s">
        <v>450</v>
      </c>
      <c r="I156" s="72" t="s">
        <v>238</v>
      </c>
      <c r="M156" s="73"/>
      <c r="N156" s="1" t="s">
        <v>372</v>
      </c>
      <c r="O156" s="1" t="s">
        <v>372</v>
      </c>
      <c r="P156" s="106"/>
      <c r="Q156" s="1">
        <v>0</v>
      </c>
      <c r="R156" s="124"/>
      <c r="S156" s="124"/>
      <c r="T156" s="1" t="s">
        <v>311</v>
      </c>
      <c r="U156" s="1" t="s">
        <v>1</v>
      </c>
      <c r="V156" s="74">
        <v>4</v>
      </c>
      <c r="W156" s="5">
        <f t="shared" si="10"/>
        <v>2284.8225</v>
      </c>
      <c r="X156" s="75">
        <v>9139.29</v>
      </c>
      <c r="Y156" s="5">
        <f t="shared" si="11"/>
        <v>10236.004800000002</v>
      </c>
    </row>
    <row r="157" spans="1:25" ht="45">
      <c r="A157" s="1">
        <v>5</v>
      </c>
      <c r="B157" s="1" t="s">
        <v>4</v>
      </c>
      <c r="C157" s="1" t="s">
        <v>236</v>
      </c>
      <c r="D157" s="1" t="s">
        <v>230</v>
      </c>
      <c r="E157" s="2">
        <v>620200230408</v>
      </c>
      <c r="F157" s="3">
        <v>30940002310</v>
      </c>
      <c r="H157" s="5" t="s">
        <v>458</v>
      </c>
      <c r="I157" s="72" t="s">
        <v>264</v>
      </c>
      <c r="M157" s="73"/>
      <c r="N157" s="1" t="s">
        <v>380</v>
      </c>
      <c r="O157" s="1" t="s">
        <v>380</v>
      </c>
      <c r="P157" s="106"/>
      <c r="Q157" s="1">
        <v>0</v>
      </c>
      <c r="R157" s="124"/>
      <c r="S157" s="124"/>
      <c r="T157" s="1" t="s">
        <v>311</v>
      </c>
      <c r="U157" s="1" t="s">
        <v>1</v>
      </c>
      <c r="V157" s="74">
        <v>6</v>
      </c>
      <c r="W157" s="5">
        <f t="shared" si="10"/>
        <v>62748.215</v>
      </c>
      <c r="X157" s="75">
        <v>376489.29</v>
      </c>
      <c r="Y157" s="5">
        <f t="shared" si="11"/>
        <v>421668.0048</v>
      </c>
    </row>
    <row r="158" spans="1:25" ht="45">
      <c r="A158" s="1">
        <v>6</v>
      </c>
      <c r="B158" s="1" t="s">
        <v>4</v>
      </c>
      <c r="C158" s="1" t="s">
        <v>236</v>
      </c>
      <c r="D158" s="1" t="s">
        <v>230</v>
      </c>
      <c r="E158" s="2">
        <v>620200230408</v>
      </c>
      <c r="F158" s="3">
        <v>30940002310</v>
      </c>
      <c r="G158" s="22">
        <v>41965</v>
      </c>
      <c r="H158" s="5" t="s">
        <v>255</v>
      </c>
      <c r="I158" s="72" t="s">
        <v>255</v>
      </c>
      <c r="M158" s="73"/>
      <c r="N158" s="1" t="s">
        <v>381</v>
      </c>
      <c r="O158" s="1" t="s">
        <v>381</v>
      </c>
      <c r="P158" s="106"/>
      <c r="Q158" s="1">
        <v>0</v>
      </c>
      <c r="R158" s="124"/>
      <c r="S158" s="124"/>
      <c r="T158" s="1" t="s">
        <v>311</v>
      </c>
      <c r="U158" s="1" t="s">
        <v>1</v>
      </c>
      <c r="V158" s="74">
        <v>6</v>
      </c>
      <c r="W158" s="5">
        <f t="shared" si="10"/>
        <v>96503.57166666667</v>
      </c>
      <c r="X158" s="75">
        <v>579021.43</v>
      </c>
      <c r="Y158" s="5">
        <f t="shared" si="11"/>
        <v>648504.0016000001</v>
      </c>
    </row>
    <row r="159" spans="1:25" ht="45">
      <c r="A159" s="1">
        <v>7</v>
      </c>
      <c r="B159" s="1" t="s">
        <v>4</v>
      </c>
      <c r="C159" s="1" t="s">
        <v>236</v>
      </c>
      <c r="D159" s="1" t="s">
        <v>230</v>
      </c>
      <c r="E159" s="2">
        <v>620200230408</v>
      </c>
      <c r="F159" s="3">
        <v>30940002310</v>
      </c>
      <c r="G159" s="1" t="s">
        <v>506</v>
      </c>
      <c r="H159" s="5" t="s">
        <v>452</v>
      </c>
      <c r="I159" s="72" t="s">
        <v>265</v>
      </c>
      <c r="M159" s="73"/>
      <c r="N159" s="1" t="s">
        <v>382</v>
      </c>
      <c r="O159" s="1" t="s">
        <v>382</v>
      </c>
      <c r="P159" s="106"/>
      <c r="Q159" s="1">
        <v>0</v>
      </c>
      <c r="R159" s="124"/>
      <c r="S159" s="124"/>
      <c r="T159" s="1" t="s">
        <v>311</v>
      </c>
      <c r="U159" s="1" t="s">
        <v>1</v>
      </c>
      <c r="V159" s="74">
        <v>6</v>
      </c>
      <c r="W159" s="5">
        <f t="shared" si="10"/>
        <v>76031.25</v>
      </c>
      <c r="X159" s="75">
        <v>456187.5</v>
      </c>
      <c r="Y159" s="5">
        <f t="shared" si="11"/>
        <v>510930.00000000006</v>
      </c>
    </row>
    <row r="160" spans="1:25" ht="45">
      <c r="A160" s="1">
        <v>8</v>
      </c>
      <c r="B160" s="1" t="s">
        <v>4</v>
      </c>
      <c r="C160" s="1" t="s">
        <v>236</v>
      </c>
      <c r="D160" s="1" t="s">
        <v>230</v>
      </c>
      <c r="E160" s="2">
        <v>620200230408</v>
      </c>
      <c r="F160" s="3">
        <v>30940002310</v>
      </c>
      <c r="G160" s="1" t="s">
        <v>506</v>
      </c>
      <c r="H160" s="5" t="s">
        <v>454</v>
      </c>
      <c r="I160" s="72" t="s">
        <v>266</v>
      </c>
      <c r="M160" s="73"/>
      <c r="N160" s="1" t="s">
        <v>383</v>
      </c>
      <c r="O160" s="1" t="s">
        <v>383</v>
      </c>
      <c r="P160" s="106"/>
      <c r="Q160" s="1">
        <v>0</v>
      </c>
      <c r="R160" s="124"/>
      <c r="S160" s="124"/>
      <c r="T160" s="1" t="s">
        <v>311</v>
      </c>
      <c r="U160" s="1" t="s">
        <v>1</v>
      </c>
      <c r="V160" s="74">
        <v>6</v>
      </c>
      <c r="W160" s="5">
        <f t="shared" si="10"/>
        <v>7167.856666666667</v>
      </c>
      <c r="X160" s="75">
        <v>43007.14</v>
      </c>
      <c r="Y160" s="5">
        <f t="shared" si="11"/>
        <v>48167.9968</v>
      </c>
    </row>
    <row r="161" spans="1:25" ht="15">
      <c r="A161" s="118" t="s">
        <v>272</v>
      </c>
      <c r="B161" s="118"/>
      <c r="C161" s="118"/>
      <c r="D161" s="118"/>
      <c r="E161" s="118"/>
      <c r="F161" s="118"/>
      <c r="H161" s="5"/>
      <c r="I161" s="5"/>
      <c r="J161" s="5"/>
      <c r="K161" s="5"/>
      <c r="N161" s="25"/>
      <c r="O161" s="25"/>
      <c r="P161" s="106"/>
      <c r="R161" s="124"/>
      <c r="S161" s="124"/>
      <c r="V161" s="5"/>
      <c r="X161" s="21">
        <f>SUM(X162:X174)</f>
        <v>869764.2899999999</v>
      </c>
      <c r="Y161" s="21">
        <f>SUM(Y162:Y174)</f>
        <v>974136.0048000001</v>
      </c>
    </row>
    <row r="162" spans="1:25" ht="45">
      <c r="A162" s="1">
        <v>1</v>
      </c>
      <c r="B162" s="1" t="s">
        <v>4</v>
      </c>
      <c r="C162" s="1" t="s">
        <v>236</v>
      </c>
      <c r="D162" s="1" t="s">
        <v>230</v>
      </c>
      <c r="E162" s="2">
        <v>620200230408</v>
      </c>
      <c r="F162" s="3">
        <v>30940002310</v>
      </c>
      <c r="H162" s="5" t="s">
        <v>459</v>
      </c>
      <c r="I162" s="72" t="s">
        <v>267</v>
      </c>
      <c r="M162" s="73"/>
      <c r="N162" s="1" t="s">
        <v>384</v>
      </c>
      <c r="O162" s="1" t="s">
        <v>384</v>
      </c>
      <c r="P162" s="106"/>
      <c r="Q162" s="1">
        <v>0</v>
      </c>
      <c r="R162" s="124"/>
      <c r="S162" s="124"/>
      <c r="T162" s="1" t="s">
        <v>311</v>
      </c>
      <c r="U162" s="1" t="s">
        <v>1</v>
      </c>
      <c r="V162" s="74">
        <v>1</v>
      </c>
      <c r="W162" s="5">
        <f>X162/V162</f>
        <v>65566.07</v>
      </c>
      <c r="X162" s="75">
        <v>65566.07</v>
      </c>
      <c r="Y162" s="5">
        <f>X162*1.12</f>
        <v>73433.99840000001</v>
      </c>
    </row>
    <row r="163" spans="1:25" ht="45">
      <c r="A163" s="1">
        <v>2</v>
      </c>
      <c r="B163" s="1" t="s">
        <v>4</v>
      </c>
      <c r="C163" s="1" t="s">
        <v>236</v>
      </c>
      <c r="D163" s="1" t="s">
        <v>230</v>
      </c>
      <c r="E163" s="2">
        <v>620200230408</v>
      </c>
      <c r="F163" s="3">
        <v>30940002310</v>
      </c>
      <c r="G163" s="1" t="s">
        <v>501</v>
      </c>
      <c r="H163" s="5" t="s">
        <v>450</v>
      </c>
      <c r="I163" s="72" t="s">
        <v>238</v>
      </c>
      <c r="M163" s="73"/>
      <c r="N163" s="1" t="s">
        <v>372</v>
      </c>
      <c r="O163" s="1" t="s">
        <v>372</v>
      </c>
      <c r="P163" s="106"/>
      <c r="Q163" s="1">
        <v>0</v>
      </c>
      <c r="R163" s="124"/>
      <c r="S163" s="124"/>
      <c r="T163" s="1" t="s">
        <v>311</v>
      </c>
      <c r="U163" s="1" t="s">
        <v>1</v>
      </c>
      <c r="V163" s="74">
        <v>2</v>
      </c>
      <c r="W163" s="5">
        <f aca="true" t="shared" si="12" ref="W163:W174">X163/V163</f>
        <v>2284.82</v>
      </c>
      <c r="X163" s="75">
        <v>4569.64</v>
      </c>
      <c r="Y163" s="5">
        <f aca="true" t="shared" si="13" ref="Y163:Y174">X163*1.12</f>
        <v>5117.996800000001</v>
      </c>
    </row>
    <row r="164" spans="1:25" ht="45">
      <c r="A164" s="1">
        <v>3</v>
      </c>
      <c r="B164" s="1" t="s">
        <v>4</v>
      </c>
      <c r="C164" s="1" t="s">
        <v>236</v>
      </c>
      <c r="D164" s="1" t="s">
        <v>230</v>
      </c>
      <c r="E164" s="2">
        <v>620200230408</v>
      </c>
      <c r="F164" s="3">
        <v>30940002310</v>
      </c>
      <c r="G164" s="1" t="s">
        <v>509</v>
      </c>
      <c r="H164" s="5" t="s">
        <v>460</v>
      </c>
      <c r="I164" s="72" t="s">
        <v>237</v>
      </c>
      <c r="M164" s="73"/>
      <c r="N164" s="1" t="s">
        <v>385</v>
      </c>
      <c r="O164" s="1" t="s">
        <v>385</v>
      </c>
      <c r="P164" s="106"/>
      <c r="Q164" s="1">
        <v>0</v>
      </c>
      <c r="R164" s="124"/>
      <c r="S164" s="124"/>
      <c r="T164" s="1" t="s">
        <v>311</v>
      </c>
      <c r="U164" s="1" t="s">
        <v>1</v>
      </c>
      <c r="V164" s="74">
        <v>1</v>
      </c>
      <c r="W164" s="5">
        <f t="shared" si="12"/>
        <v>16205.36</v>
      </c>
      <c r="X164" s="75">
        <v>16205.36</v>
      </c>
      <c r="Y164" s="5">
        <f t="shared" si="13"/>
        <v>18150.003200000003</v>
      </c>
    </row>
    <row r="165" spans="1:25" ht="45">
      <c r="A165" s="1">
        <v>4</v>
      </c>
      <c r="B165" s="1" t="s">
        <v>4</v>
      </c>
      <c r="C165" s="1" t="s">
        <v>236</v>
      </c>
      <c r="D165" s="1" t="s">
        <v>230</v>
      </c>
      <c r="E165" s="2">
        <v>620200230408</v>
      </c>
      <c r="F165" s="3">
        <v>30940002310</v>
      </c>
      <c r="G165" s="1" t="s">
        <v>509</v>
      </c>
      <c r="H165" s="5" t="s">
        <v>461</v>
      </c>
      <c r="I165" s="72" t="s">
        <v>268</v>
      </c>
      <c r="M165" s="73"/>
      <c r="N165" s="1" t="s">
        <v>386</v>
      </c>
      <c r="O165" s="1" t="s">
        <v>386</v>
      </c>
      <c r="P165" s="106"/>
      <c r="Q165" s="1">
        <v>0</v>
      </c>
      <c r="R165" s="124"/>
      <c r="S165" s="124"/>
      <c r="T165" s="1" t="s">
        <v>311</v>
      </c>
      <c r="U165" s="1" t="s">
        <v>1</v>
      </c>
      <c r="V165" s="74">
        <v>2</v>
      </c>
      <c r="W165" s="5">
        <f t="shared" si="12"/>
        <v>12918.75</v>
      </c>
      <c r="X165" s="75">
        <v>25837.5</v>
      </c>
      <c r="Y165" s="5">
        <f t="shared" si="13"/>
        <v>28938.000000000004</v>
      </c>
    </row>
    <row r="166" spans="1:25" ht="45">
      <c r="A166" s="1">
        <v>5</v>
      </c>
      <c r="B166" s="1" t="s">
        <v>4</v>
      </c>
      <c r="C166" s="1" t="s">
        <v>236</v>
      </c>
      <c r="D166" s="1" t="s">
        <v>230</v>
      </c>
      <c r="E166" s="2">
        <v>620200230408</v>
      </c>
      <c r="F166" s="3">
        <v>30940002310</v>
      </c>
      <c r="H166" s="5" t="s">
        <v>453</v>
      </c>
      <c r="I166" s="72" t="s">
        <v>258</v>
      </c>
      <c r="M166" s="73"/>
      <c r="N166" s="1" t="s">
        <v>387</v>
      </c>
      <c r="O166" s="1" t="s">
        <v>387</v>
      </c>
      <c r="P166" s="106"/>
      <c r="Q166" s="1">
        <v>0</v>
      </c>
      <c r="R166" s="124"/>
      <c r="S166" s="124"/>
      <c r="T166" s="1" t="s">
        <v>311</v>
      </c>
      <c r="U166" s="1" t="s">
        <v>1</v>
      </c>
      <c r="V166" s="74">
        <v>1</v>
      </c>
      <c r="W166" s="5">
        <f t="shared" si="12"/>
        <v>661122.32</v>
      </c>
      <c r="X166" s="75">
        <v>661122.32</v>
      </c>
      <c r="Y166" s="5">
        <f t="shared" si="13"/>
        <v>740456.9984</v>
      </c>
    </row>
    <row r="167" spans="1:25" ht="45">
      <c r="A167" s="1">
        <v>6</v>
      </c>
      <c r="B167" s="1" t="s">
        <v>4</v>
      </c>
      <c r="C167" s="1" t="s">
        <v>236</v>
      </c>
      <c r="D167" s="1" t="s">
        <v>230</v>
      </c>
      <c r="E167" s="2">
        <v>620200230408</v>
      </c>
      <c r="F167" s="3">
        <v>30940002310</v>
      </c>
      <c r="G167" s="22">
        <v>41965</v>
      </c>
      <c r="H167" s="5" t="s">
        <v>462</v>
      </c>
      <c r="I167" s="72" t="s">
        <v>269</v>
      </c>
      <c r="M167" s="73"/>
      <c r="N167" s="1" t="s">
        <v>388</v>
      </c>
      <c r="O167" s="1" t="s">
        <v>388</v>
      </c>
      <c r="P167" s="106"/>
      <c r="Q167" s="1">
        <v>0</v>
      </c>
      <c r="R167" s="124"/>
      <c r="S167" s="124"/>
      <c r="T167" s="1" t="s">
        <v>311</v>
      </c>
      <c r="U167" s="1" t="s">
        <v>1</v>
      </c>
      <c r="V167" s="74">
        <v>2</v>
      </c>
      <c r="W167" s="5">
        <f t="shared" si="12"/>
        <v>17365.18</v>
      </c>
      <c r="X167" s="75">
        <v>34730.36</v>
      </c>
      <c r="Y167" s="5">
        <f t="shared" si="13"/>
        <v>38898.00320000001</v>
      </c>
    </row>
    <row r="168" spans="1:25" ht="45">
      <c r="A168" s="1">
        <v>7</v>
      </c>
      <c r="B168" s="1" t="s">
        <v>4</v>
      </c>
      <c r="C168" s="1" t="s">
        <v>236</v>
      </c>
      <c r="D168" s="1" t="s">
        <v>230</v>
      </c>
      <c r="E168" s="2">
        <v>620200230408</v>
      </c>
      <c r="F168" s="3">
        <v>30940002310</v>
      </c>
      <c r="G168" s="22">
        <v>41965</v>
      </c>
      <c r="H168" s="5" t="s">
        <v>463</v>
      </c>
      <c r="I168" s="72" t="s">
        <v>270</v>
      </c>
      <c r="M168" s="73"/>
      <c r="N168" s="1" t="s">
        <v>389</v>
      </c>
      <c r="O168" s="1" t="s">
        <v>389</v>
      </c>
      <c r="P168" s="106"/>
      <c r="Q168" s="1">
        <v>0</v>
      </c>
      <c r="R168" s="124"/>
      <c r="S168" s="124"/>
      <c r="T168" s="1" t="s">
        <v>311</v>
      </c>
      <c r="U168" s="1" t="s">
        <v>1</v>
      </c>
      <c r="V168" s="74">
        <v>2</v>
      </c>
      <c r="W168" s="5">
        <f t="shared" si="12"/>
        <v>5766.965</v>
      </c>
      <c r="X168" s="75">
        <v>11533.93</v>
      </c>
      <c r="Y168" s="5">
        <f t="shared" si="13"/>
        <v>12918.001600000001</v>
      </c>
    </row>
    <row r="169" spans="1:25" ht="45">
      <c r="A169" s="1">
        <v>8</v>
      </c>
      <c r="B169" s="1" t="s">
        <v>4</v>
      </c>
      <c r="C169" s="1" t="s">
        <v>236</v>
      </c>
      <c r="D169" s="1" t="s">
        <v>230</v>
      </c>
      <c r="E169" s="2">
        <v>620200230408</v>
      </c>
      <c r="F169" s="3">
        <v>30940002310</v>
      </c>
      <c r="H169" s="5" t="s">
        <v>464</v>
      </c>
      <c r="I169" s="72" t="s">
        <v>271</v>
      </c>
      <c r="M169" s="73"/>
      <c r="N169" s="1" t="s">
        <v>390</v>
      </c>
      <c r="O169" s="1" t="s">
        <v>390</v>
      </c>
      <c r="P169" s="106"/>
      <c r="Q169" s="1">
        <v>0</v>
      </c>
      <c r="R169" s="124"/>
      <c r="S169" s="124"/>
      <c r="T169" s="1" t="s">
        <v>311</v>
      </c>
      <c r="U169" s="1" t="s">
        <v>1</v>
      </c>
      <c r="V169" s="74">
        <v>1</v>
      </c>
      <c r="W169" s="5">
        <f t="shared" si="12"/>
        <v>14574.11</v>
      </c>
      <c r="X169" s="75">
        <v>14574.11</v>
      </c>
      <c r="Y169" s="5">
        <f t="shared" si="13"/>
        <v>16323.003200000003</v>
      </c>
    </row>
    <row r="170" spans="1:25" ht="45">
      <c r="A170" s="1">
        <v>9</v>
      </c>
      <c r="B170" s="1" t="s">
        <v>4</v>
      </c>
      <c r="C170" s="1" t="s">
        <v>236</v>
      </c>
      <c r="D170" s="1" t="s">
        <v>230</v>
      </c>
      <c r="E170" s="2">
        <v>620200230408</v>
      </c>
      <c r="F170" s="3">
        <v>30940002310</v>
      </c>
      <c r="H170" s="5" t="s">
        <v>464</v>
      </c>
      <c r="I170" s="72" t="s">
        <v>271</v>
      </c>
      <c r="M170" s="73"/>
      <c r="N170" s="1" t="s">
        <v>391</v>
      </c>
      <c r="O170" s="1" t="s">
        <v>391</v>
      </c>
      <c r="P170" s="106"/>
      <c r="Q170" s="1">
        <v>0</v>
      </c>
      <c r="R170" s="124"/>
      <c r="S170" s="124"/>
      <c r="T170" s="1" t="s">
        <v>311</v>
      </c>
      <c r="U170" s="1" t="s">
        <v>1</v>
      </c>
      <c r="V170" s="74">
        <v>1</v>
      </c>
      <c r="W170" s="5">
        <f t="shared" si="12"/>
        <v>10800</v>
      </c>
      <c r="X170" s="75">
        <v>10800</v>
      </c>
      <c r="Y170" s="5">
        <f t="shared" si="13"/>
        <v>12096.000000000002</v>
      </c>
    </row>
    <row r="171" spans="1:25" ht="45">
      <c r="A171" s="1">
        <v>10</v>
      </c>
      <c r="B171" s="1" t="s">
        <v>4</v>
      </c>
      <c r="C171" s="1" t="s">
        <v>236</v>
      </c>
      <c r="D171" s="1" t="s">
        <v>230</v>
      </c>
      <c r="E171" s="2">
        <v>620200230408</v>
      </c>
      <c r="F171" s="3">
        <v>30940002310</v>
      </c>
      <c r="H171" s="5" t="s">
        <v>464</v>
      </c>
      <c r="I171" s="72" t="s">
        <v>271</v>
      </c>
      <c r="M171" s="73"/>
      <c r="N171" s="1" t="s">
        <v>392</v>
      </c>
      <c r="O171" s="1" t="s">
        <v>392</v>
      </c>
      <c r="P171" s="106"/>
      <c r="Q171" s="1">
        <v>0</v>
      </c>
      <c r="R171" s="124"/>
      <c r="S171" s="124"/>
      <c r="T171" s="1" t="s">
        <v>311</v>
      </c>
      <c r="U171" s="1" t="s">
        <v>1</v>
      </c>
      <c r="V171" s="74">
        <v>1</v>
      </c>
      <c r="W171" s="5">
        <f t="shared" si="12"/>
        <v>10800</v>
      </c>
      <c r="X171" s="75">
        <v>10800</v>
      </c>
      <c r="Y171" s="5">
        <f t="shared" si="13"/>
        <v>12096.000000000002</v>
      </c>
    </row>
    <row r="172" spans="1:25" ht="45">
      <c r="A172" s="1">
        <v>11</v>
      </c>
      <c r="B172" s="1" t="s">
        <v>4</v>
      </c>
      <c r="C172" s="1" t="s">
        <v>236</v>
      </c>
      <c r="D172" s="1" t="s">
        <v>230</v>
      </c>
      <c r="E172" s="2">
        <v>620200230408</v>
      </c>
      <c r="F172" s="3">
        <v>30940002310</v>
      </c>
      <c r="H172" s="5" t="s">
        <v>464</v>
      </c>
      <c r="I172" s="72" t="s">
        <v>271</v>
      </c>
      <c r="M172" s="73"/>
      <c r="N172" s="1" t="s">
        <v>393</v>
      </c>
      <c r="O172" s="1" t="s">
        <v>393</v>
      </c>
      <c r="P172" s="106"/>
      <c r="Q172" s="1">
        <v>0</v>
      </c>
      <c r="R172" s="124"/>
      <c r="S172" s="124"/>
      <c r="T172" s="1" t="s">
        <v>311</v>
      </c>
      <c r="U172" s="1" t="s">
        <v>1</v>
      </c>
      <c r="V172" s="74">
        <v>1</v>
      </c>
      <c r="W172" s="5">
        <f t="shared" si="12"/>
        <v>6321.43</v>
      </c>
      <c r="X172" s="75">
        <v>6321.43</v>
      </c>
      <c r="Y172" s="5">
        <f t="shared" si="13"/>
        <v>7080.001600000001</v>
      </c>
    </row>
    <row r="173" spans="1:25" ht="45">
      <c r="A173" s="1">
        <v>12</v>
      </c>
      <c r="B173" s="1" t="s">
        <v>4</v>
      </c>
      <c r="C173" s="1" t="s">
        <v>236</v>
      </c>
      <c r="D173" s="1" t="s">
        <v>230</v>
      </c>
      <c r="E173" s="2">
        <v>620200230408</v>
      </c>
      <c r="F173" s="3">
        <v>30940002310</v>
      </c>
      <c r="H173" s="5" t="s">
        <v>455</v>
      </c>
      <c r="I173" s="72" t="s">
        <v>262</v>
      </c>
      <c r="M173" s="73"/>
      <c r="N173" s="1" t="s">
        <v>394</v>
      </c>
      <c r="O173" s="1" t="s">
        <v>394</v>
      </c>
      <c r="P173" s="106"/>
      <c r="Q173" s="1">
        <v>0</v>
      </c>
      <c r="R173" s="124"/>
      <c r="S173" s="124"/>
      <c r="T173" s="1" t="s">
        <v>311</v>
      </c>
      <c r="U173" s="1" t="s">
        <v>1</v>
      </c>
      <c r="V173" s="74">
        <v>2</v>
      </c>
      <c r="W173" s="5">
        <f t="shared" si="12"/>
        <v>2801.785</v>
      </c>
      <c r="X173" s="75">
        <v>5603.57</v>
      </c>
      <c r="Y173" s="5">
        <f t="shared" si="13"/>
        <v>6275.9984</v>
      </c>
    </row>
    <row r="174" spans="1:25" ht="45">
      <c r="A174" s="1">
        <v>13</v>
      </c>
      <c r="B174" s="1" t="s">
        <v>4</v>
      </c>
      <c r="C174" s="1" t="s">
        <v>236</v>
      </c>
      <c r="D174" s="1" t="s">
        <v>230</v>
      </c>
      <c r="E174" s="2">
        <v>620200230408</v>
      </c>
      <c r="F174" s="3">
        <v>30940002310</v>
      </c>
      <c r="H174" s="5" t="s">
        <v>456</v>
      </c>
      <c r="I174" s="72" t="s">
        <v>239</v>
      </c>
      <c r="M174" s="73"/>
      <c r="N174" s="1" t="s">
        <v>378</v>
      </c>
      <c r="O174" s="1" t="s">
        <v>378</v>
      </c>
      <c r="P174" s="106"/>
      <c r="Q174" s="1">
        <v>0</v>
      </c>
      <c r="R174" s="124"/>
      <c r="S174" s="124"/>
      <c r="T174" s="1" t="s">
        <v>311</v>
      </c>
      <c r="U174" s="1" t="s">
        <v>1</v>
      </c>
      <c r="V174" s="74">
        <v>2</v>
      </c>
      <c r="W174" s="5">
        <f t="shared" si="12"/>
        <v>1050</v>
      </c>
      <c r="X174" s="75">
        <v>2100</v>
      </c>
      <c r="Y174" s="5">
        <f t="shared" si="13"/>
        <v>2352</v>
      </c>
    </row>
    <row r="175" spans="1:25" ht="15">
      <c r="A175" s="118" t="s">
        <v>273</v>
      </c>
      <c r="B175" s="118"/>
      <c r="C175" s="118"/>
      <c r="D175" s="118"/>
      <c r="E175" s="118"/>
      <c r="F175" s="118"/>
      <c r="H175" s="5"/>
      <c r="I175" s="5"/>
      <c r="J175" s="5"/>
      <c r="K175" s="5"/>
      <c r="N175" s="25"/>
      <c r="O175" s="25"/>
      <c r="P175" s="106"/>
      <c r="R175" s="124"/>
      <c r="S175" s="124"/>
      <c r="V175" s="5"/>
      <c r="X175" s="21">
        <f>SUM(X176:X194)</f>
        <v>1202777.69</v>
      </c>
      <c r="Y175" s="21">
        <f>SUM(Y176:Y194)</f>
        <v>1347111.0128000001</v>
      </c>
    </row>
    <row r="176" spans="1:25" ht="45">
      <c r="A176" s="1">
        <v>1</v>
      </c>
      <c r="B176" s="1" t="s">
        <v>4</v>
      </c>
      <c r="C176" s="1" t="s">
        <v>236</v>
      </c>
      <c r="D176" s="1" t="s">
        <v>230</v>
      </c>
      <c r="E176" s="2">
        <v>620200230408</v>
      </c>
      <c r="F176" s="3">
        <v>30940002310</v>
      </c>
      <c r="H176" s="5" t="s">
        <v>456</v>
      </c>
      <c r="I176" s="72" t="s">
        <v>239</v>
      </c>
      <c r="M176" s="73"/>
      <c r="N176" s="1" t="s">
        <v>395</v>
      </c>
      <c r="O176" s="1" t="s">
        <v>395</v>
      </c>
      <c r="P176" s="106"/>
      <c r="Q176" s="1">
        <v>0</v>
      </c>
      <c r="R176" s="124"/>
      <c r="S176" s="124"/>
      <c r="T176" s="1" t="s">
        <v>311</v>
      </c>
      <c r="U176" s="1" t="s">
        <v>1</v>
      </c>
      <c r="V176" s="74">
        <v>2</v>
      </c>
      <c r="W176" s="5">
        <f>X176/V176</f>
        <v>124285.715</v>
      </c>
      <c r="X176" s="75">
        <v>248571.43</v>
      </c>
      <c r="Y176" s="5">
        <f>X176*1.12</f>
        <v>278400.0016</v>
      </c>
    </row>
    <row r="177" spans="1:25" ht="45">
      <c r="A177" s="1">
        <v>2</v>
      </c>
      <c r="B177" s="1" t="s">
        <v>4</v>
      </c>
      <c r="C177" s="1" t="s">
        <v>236</v>
      </c>
      <c r="D177" s="1" t="s">
        <v>230</v>
      </c>
      <c r="E177" s="2">
        <v>620200230408</v>
      </c>
      <c r="F177" s="3">
        <v>30940002310</v>
      </c>
      <c r="G177" s="1" t="s">
        <v>501</v>
      </c>
      <c r="H177" s="5" t="s">
        <v>465</v>
      </c>
      <c r="I177" s="72" t="s">
        <v>274</v>
      </c>
      <c r="M177" s="73"/>
      <c r="N177" s="1" t="s">
        <v>396</v>
      </c>
      <c r="O177" s="1" t="s">
        <v>396</v>
      </c>
      <c r="P177" s="106"/>
      <c r="Q177" s="1">
        <v>0</v>
      </c>
      <c r="R177" s="124"/>
      <c r="S177" s="124"/>
      <c r="T177" s="1" t="s">
        <v>311</v>
      </c>
      <c r="U177" s="1" t="s">
        <v>1</v>
      </c>
      <c r="V177" s="74">
        <v>2</v>
      </c>
      <c r="W177" s="5">
        <f aca="true" t="shared" si="14" ref="W177:W194">X177/V177</f>
        <v>3567.855</v>
      </c>
      <c r="X177" s="75">
        <v>7135.71</v>
      </c>
      <c r="Y177" s="5">
        <f aca="true" t="shared" si="15" ref="Y177:Y194">X177*1.12</f>
        <v>7991.995200000001</v>
      </c>
    </row>
    <row r="178" spans="1:25" ht="45">
      <c r="A178" s="1">
        <v>3</v>
      </c>
      <c r="B178" s="1" t="s">
        <v>4</v>
      </c>
      <c r="C178" s="1" t="s">
        <v>236</v>
      </c>
      <c r="D178" s="1" t="s">
        <v>230</v>
      </c>
      <c r="E178" s="2">
        <v>620200230408</v>
      </c>
      <c r="F178" s="3">
        <v>30940002310</v>
      </c>
      <c r="G178" s="1" t="s">
        <v>501</v>
      </c>
      <c r="H178" s="5" t="s">
        <v>466</v>
      </c>
      <c r="I178" s="72" t="s">
        <v>275</v>
      </c>
      <c r="M178" s="73"/>
      <c r="N178" s="1" t="s">
        <v>397</v>
      </c>
      <c r="O178" s="1" t="s">
        <v>397</v>
      </c>
      <c r="P178" s="106"/>
      <c r="Q178" s="1">
        <v>0</v>
      </c>
      <c r="R178" s="124"/>
      <c r="S178" s="124"/>
      <c r="T178" s="1" t="s">
        <v>311</v>
      </c>
      <c r="U178" s="1" t="s">
        <v>1</v>
      </c>
      <c r="V178" s="74">
        <v>2</v>
      </c>
      <c r="W178" s="5">
        <f t="shared" si="14"/>
        <v>2943.75</v>
      </c>
      <c r="X178" s="75">
        <v>5887.5</v>
      </c>
      <c r="Y178" s="5">
        <f t="shared" si="15"/>
        <v>6594.000000000001</v>
      </c>
    </row>
    <row r="179" spans="1:25" ht="45">
      <c r="A179" s="1">
        <v>4</v>
      </c>
      <c r="B179" s="1" t="s">
        <v>4</v>
      </c>
      <c r="C179" s="1" t="s">
        <v>236</v>
      </c>
      <c r="D179" s="1" t="s">
        <v>230</v>
      </c>
      <c r="E179" s="2">
        <v>620200230408</v>
      </c>
      <c r="F179" s="3">
        <v>30940002310</v>
      </c>
      <c r="G179" s="1" t="s">
        <v>506</v>
      </c>
      <c r="H179" s="5" t="s">
        <v>467</v>
      </c>
      <c r="I179" s="72" t="s">
        <v>276</v>
      </c>
      <c r="M179" s="73"/>
      <c r="N179" s="1" t="s">
        <v>398</v>
      </c>
      <c r="O179" s="1" t="s">
        <v>398</v>
      </c>
      <c r="P179" s="106"/>
      <c r="Q179" s="1">
        <v>0</v>
      </c>
      <c r="R179" s="124"/>
      <c r="S179" s="124"/>
      <c r="T179" s="1" t="s">
        <v>311</v>
      </c>
      <c r="U179" s="1" t="s">
        <v>1</v>
      </c>
      <c r="V179" s="74">
        <v>10</v>
      </c>
      <c r="W179" s="5">
        <f t="shared" si="14"/>
        <v>3591.964</v>
      </c>
      <c r="X179" s="75">
        <v>35919.64</v>
      </c>
      <c r="Y179" s="5">
        <f t="shared" si="15"/>
        <v>40229.9968</v>
      </c>
    </row>
    <row r="180" spans="1:25" ht="45">
      <c r="A180" s="1">
        <v>5</v>
      </c>
      <c r="B180" s="1" t="s">
        <v>4</v>
      </c>
      <c r="C180" s="1" t="s">
        <v>236</v>
      </c>
      <c r="D180" s="1" t="s">
        <v>230</v>
      </c>
      <c r="E180" s="2">
        <v>620200230408</v>
      </c>
      <c r="F180" s="3">
        <v>30940002310</v>
      </c>
      <c r="G180" s="1" t="s">
        <v>500</v>
      </c>
      <c r="H180" s="5" t="s">
        <v>468</v>
      </c>
      <c r="I180" s="72" t="s">
        <v>277</v>
      </c>
      <c r="M180" s="73"/>
      <c r="N180" s="1" t="s">
        <v>399</v>
      </c>
      <c r="O180" s="1" t="s">
        <v>399</v>
      </c>
      <c r="P180" s="106"/>
      <c r="Q180" s="1">
        <v>0</v>
      </c>
      <c r="R180" s="124"/>
      <c r="S180" s="124"/>
      <c r="T180" s="1" t="s">
        <v>311</v>
      </c>
      <c r="U180" s="1" t="s">
        <v>1</v>
      </c>
      <c r="V180" s="74">
        <v>1</v>
      </c>
      <c r="W180" s="5">
        <f t="shared" si="14"/>
        <v>8614.29</v>
      </c>
      <c r="X180" s="75">
        <v>8614.29</v>
      </c>
      <c r="Y180" s="5">
        <f t="shared" si="15"/>
        <v>9648.004800000002</v>
      </c>
    </row>
    <row r="181" spans="1:25" ht="45">
      <c r="A181" s="1">
        <v>6</v>
      </c>
      <c r="B181" s="1" t="s">
        <v>4</v>
      </c>
      <c r="C181" s="1" t="s">
        <v>236</v>
      </c>
      <c r="D181" s="1" t="s">
        <v>230</v>
      </c>
      <c r="E181" s="2">
        <v>620200230408</v>
      </c>
      <c r="F181" s="3">
        <v>30940002310</v>
      </c>
      <c r="G181" s="1" t="s">
        <v>500</v>
      </c>
      <c r="H181" s="5" t="s">
        <v>468</v>
      </c>
      <c r="I181" s="72" t="s">
        <v>277</v>
      </c>
      <c r="M181" s="73"/>
      <c r="N181" s="1" t="s">
        <v>400</v>
      </c>
      <c r="O181" s="1" t="s">
        <v>400</v>
      </c>
      <c r="P181" s="106"/>
      <c r="Q181" s="1">
        <v>0</v>
      </c>
      <c r="R181" s="124"/>
      <c r="S181" s="124"/>
      <c r="T181" s="1" t="s">
        <v>311</v>
      </c>
      <c r="U181" s="1" t="s">
        <v>1</v>
      </c>
      <c r="V181" s="74">
        <v>1</v>
      </c>
      <c r="W181" s="5">
        <f t="shared" si="14"/>
        <v>17753.57</v>
      </c>
      <c r="X181" s="75">
        <v>17753.57</v>
      </c>
      <c r="Y181" s="5">
        <f t="shared" si="15"/>
        <v>19883.9984</v>
      </c>
    </row>
    <row r="182" spans="1:25" ht="45">
      <c r="A182" s="1">
        <v>7</v>
      </c>
      <c r="B182" s="1" t="s">
        <v>4</v>
      </c>
      <c r="C182" s="1" t="s">
        <v>236</v>
      </c>
      <c r="D182" s="1" t="s">
        <v>230</v>
      </c>
      <c r="E182" s="2">
        <v>620200230408</v>
      </c>
      <c r="F182" s="3">
        <v>30940002310</v>
      </c>
      <c r="G182" s="1" t="s">
        <v>500</v>
      </c>
      <c r="H182" s="5" t="s">
        <v>468</v>
      </c>
      <c r="I182" s="72" t="s">
        <v>277</v>
      </c>
      <c r="M182" s="73"/>
      <c r="N182" s="1" t="s">
        <v>401</v>
      </c>
      <c r="O182" s="1" t="s">
        <v>401</v>
      </c>
      <c r="P182" s="106"/>
      <c r="Q182" s="1">
        <v>0</v>
      </c>
      <c r="R182" s="124"/>
      <c r="S182" s="124"/>
      <c r="T182" s="1" t="s">
        <v>311</v>
      </c>
      <c r="U182" s="1" t="s">
        <v>1</v>
      </c>
      <c r="V182" s="74">
        <v>1</v>
      </c>
      <c r="W182" s="5">
        <f t="shared" si="14"/>
        <v>10800</v>
      </c>
      <c r="X182" s="75">
        <v>10800</v>
      </c>
      <c r="Y182" s="5">
        <f t="shared" si="15"/>
        <v>12096.000000000002</v>
      </c>
    </row>
    <row r="183" spans="1:25" ht="45">
      <c r="A183" s="1">
        <v>8</v>
      </c>
      <c r="B183" s="1" t="s">
        <v>4</v>
      </c>
      <c r="C183" s="1" t="s">
        <v>236</v>
      </c>
      <c r="D183" s="1" t="s">
        <v>230</v>
      </c>
      <c r="E183" s="2">
        <v>620200230408</v>
      </c>
      <c r="F183" s="3">
        <v>30940002310</v>
      </c>
      <c r="G183" s="1" t="s">
        <v>500</v>
      </c>
      <c r="H183" s="5" t="s">
        <v>468</v>
      </c>
      <c r="I183" s="72" t="s">
        <v>277</v>
      </c>
      <c r="M183" s="73"/>
      <c r="N183" s="1" t="s">
        <v>402</v>
      </c>
      <c r="O183" s="1" t="s">
        <v>402</v>
      </c>
      <c r="P183" s="106"/>
      <c r="Q183" s="1">
        <v>0</v>
      </c>
      <c r="R183" s="124"/>
      <c r="S183" s="124"/>
      <c r="T183" s="1" t="s">
        <v>311</v>
      </c>
      <c r="U183" s="1" t="s">
        <v>1</v>
      </c>
      <c r="V183" s="74">
        <v>1</v>
      </c>
      <c r="W183" s="5">
        <f t="shared" si="14"/>
        <v>21080.36</v>
      </c>
      <c r="X183" s="75">
        <v>21080.36</v>
      </c>
      <c r="Y183" s="5">
        <f t="shared" si="15"/>
        <v>23610.003200000003</v>
      </c>
    </row>
    <row r="184" spans="1:25" ht="45">
      <c r="A184" s="1">
        <v>9</v>
      </c>
      <c r="B184" s="1" t="s">
        <v>4</v>
      </c>
      <c r="C184" s="1" t="s">
        <v>236</v>
      </c>
      <c r="D184" s="1" t="s">
        <v>230</v>
      </c>
      <c r="E184" s="2">
        <v>620200230408</v>
      </c>
      <c r="F184" s="3">
        <v>30940002310</v>
      </c>
      <c r="G184" s="1" t="s">
        <v>500</v>
      </c>
      <c r="H184" s="5" t="s">
        <v>468</v>
      </c>
      <c r="I184" s="72" t="s">
        <v>277</v>
      </c>
      <c r="M184" s="73"/>
      <c r="N184" s="1" t="s">
        <v>403</v>
      </c>
      <c r="O184" s="1" t="s">
        <v>403</v>
      </c>
      <c r="P184" s="106"/>
      <c r="Q184" s="1">
        <v>0</v>
      </c>
      <c r="R184" s="124"/>
      <c r="S184" s="124"/>
      <c r="T184" s="1" t="s">
        <v>311</v>
      </c>
      <c r="U184" s="1" t="s">
        <v>1</v>
      </c>
      <c r="V184" s="74">
        <v>1</v>
      </c>
      <c r="W184" s="5">
        <f t="shared" si="14"/>
        <v>15080.36</v>
      </c>
      <c r="X184" s="75">
        <v>15080.36</v>
      </c>
      <c r="Y184" s="5">
        <f t="shared" si="15"/>
        <v>16890.003200000003</v>
      </c>
    </row>
    <row r="185" spans="1:25" ht="45">
      <c r="A185" s="1">
        <v>10</v>
      </c>
      <c r="B185" s="1" t="s">
        <v>4</v>
      </c>
      <c r="C185" s="1" t="s">
        <v>236</v>
      </c>
      <c r="D185" s="1" t="s">
        <v>230</v>
      </c>
      <c r="E185" s="2">
        <v>620200230408</v>
      </c>
      <c r="F185" s="3">
        <v>30940002310</v>
      </c>
      <c r="G185" s="1" t="s">
        <v>500</v>
      </c>
      <c r="H185" s="5" t="s">
        <v>468</v>
      </c>
      <c r="I185" s="72" t="s">
        <v>277</v>
      </c>
      <c r="M185" s="73"/>
      <c r="N185" s="1" t="s">
        <v>404</v>
      </c>
      <c r="O185" s="1" t="s">
        <v>404</v>
      </c>
      <c r="P185" s="106"/>
      <c r="Q185" s="1">
        <v>0</v>
      </c>
      <c r="R185" s="124"/>
      <c r="S185" s="124"/>
      <c r="T185" s="1" t="s">
        <v>311</v>
      </c>
      <c r="U185" s="1" t="s">
        <v>1</v>
      </c>
      <c r="V185" s="74">
        <v>1</v>
      </c>
      <c r="W185" s="5">
        <f t="shared" si="14"/>
        <v>7133.04</v>
      </c>
      <c r="X185" s="75">
        <v>7133.04</v>
      </c>
      <c r="Y185" s="5">
        <f t="shared" si="15"/>
        <v>7989.004800000001</v>
      </c>
    </row>
    <row r="186" spans="1:25" ht="45">
      <c r="A186" s="1">
        <v>11</v>
      </c>
      <c r="B186" s="1" t="s">
        <v>4</v>
      </c>
      <c r="C186" s="1" t="s">
        <v>236</v>
      </c>
      <c r="D186" s="1" t="s">
        <v>230</v>
      </c>
      <c r="E186" s="2">
        <v>620200230408</v>
      </c>
      <c r="F186" s="3">
        <v>30940002310</v>
      </c>
      <c r="G186" s="1" t="s">
        <v>500</v>
      </c>
      <c r="H186" s="5" t="s">
        <v>468</v>
      </c>
      <c r="I186" s="72" t="s">
        <v>277</v>
      </c>
      <c r="M186" s="73"/>
      <c r="N186" s="1" t="s">
        <v>405</v>
      </c>
      <c r="O186" s="1" t="s">
        <v>405</v>
      </c>
      <c r="P186" s="106"/>
      <c r="Q186" s="1">
        <v>0</v>
      </c>
      <c r="R186" s="124"/>
      <c r="S186" s="124"/>
      <c r="T186" s="1" t="s">
        <v>311</v>
      </c>
      <c r="U186" s="1" t="s">
        <v>1</v>
      </c>
      <c r="V186" s="77">
        <v>1</v>
      </c>
      <c r="W186" s="5">
        <f t="shared" si="14"/>
        <v>6139.29</v>
      </c>
      <c r="X186" s="75">
        <v>6139.29</v>
      </c>
      <c r="Y186" s="5">
        <f t="shared" si="15"/>
        <v>6876.004800000001</v>
      </c>
    </row>
    <row r="187" spans="1:25" ht="45">
      <c r="A187" s="1">
        <v>12</v>
      </c>
      <c r="B187" s="1" t="s">
        <v>4</v>
      </c>
      <c r="C187" s="1" t="s">
        <v>236</v>
      </c>
      <c r="D187" s="1" t="s">
        <v>230</v>
      </c>
      <c r="E187" s="2">
        <v>620200230408</v>
      </c>
      <c r="F187" s="3">
        <v>30940002310</v>
      </c>
      <c r="G187" s="1" t="s">
        <v>500</v>
      </c>
      <c r="H187" s="5" t="s">
        <v>468</v>
      </c>
      <c r="I187" s="72" t="s">
        <v>277</v>
      </c>
      <c r="M187" s="73"/>
      <c r="N187" s="1" t="s">
        <v>406</v>
      </c>
      <c r="O187" s="1" t="s">
        <v>406</v>
      </c>
      <c r="P187" s="106"/>
      <c r="Q187" s="1">
        <v>0</v>
      </c>
      <c r="R187" s="124"/>
      <c r="S187" s="124"/>
      <c r="T187" s="1" t="s">
        <v>311</v>
      </c>
      <c r="U187" s="1" t="s">
        <v>1</v>
      </c>
      <c r="V187" s="77">
        <v>1</v>
      </c>
      <c r="W187" s="5">
        <f t="shared" si="14"/>
        <v>7266.96</v>
      </c>
      <c r="X187" s="75">
        <v>7266.96</v>
      </c>
      <c r="Y187" s="5">
        <f t="shared" si="15"/>
        <v>8138.995200000001</v>
      </c>
    </row>
    <row r="188" spans="1:25" ht="45">
      <c r="A188" s="1">
        <v>13</v>
      </c>
      <c r="B188" s="1" t="s">
        <v>4</v>
      </c>
      <c r="C188" s="1" t="s">
        <v>236</v>
      </c>
      <c r="D188" s="1" t="s">
        <v>230</v>
      </c>
      <c r="E188" s="2">
        <v>620200230408</v>
      </c>
      <c r="F188" s="3">
        <v>30940002310</v>
      </c>
      <c r="H188" s="5" t="s">
        <v>469</v>
      </c>
      <c r="I188" s="72" t="s">
        <v>278</v>
      </c>
      <c r="M188" s="73"/>
      <c r="N188" s="1" t="s">
        <v>407</v>
      </c>
      <c r="O188" s="1" t="s">
        <v>407</v>
      </c>
      <c r="P188" s="106"/>
      <c r="Q188" s="1">
        <v>0</v>
      </c>
      <c r="R188" s="124"/>
      <c r="S188" s="124"/>
      <c r="T188" s="1" t="s">
        <v>311</v>
      </c>
      <c r="U188" s="1" t="s">
        <v>1</v>
      </c>
      <c r="V188" s="77">
        <v>1</v>
      </c>
      <c r="W188" s="5">
        <f t="shared" si="14"/>
        <v>48131.25</v>
      </c>
      <c r="X188" s="75">
        <v>48131.25</v>
      </c>
      <c r="Y188" s="5">
        <f t="shared" si="15"/>
        <v>53907.00000000001</v>
      </c>
    </row>
    <row r="189" spans="1:25" ht="45">
      <c r="A189" s="1">
        <v>14</v>
      </c>
      <c r="B189" s="1" t="s">
        <v>4</v>
      </c>
      <c r="C189" s="1" t="s">
        <v>236</v>
      </c>
      <c r="D189" s="1" t="s">
        <v>230</v>
      </c>
      <c r="E189" s="2">
        <v>620200230408</v>
      </c>
      <c r="F189" s="3">
        <v>30940002310</v>
      </c>
      <c r="H189" s="5" t="s">
        <v>470</v>
      </c>
      <c r="I189" s="72" t="s">
        <v>279</v>
      </c>
      <c r="M189" s="73"/>
      <c r="N189" s="1" t="s">
        <v>408</v>
      </c>
      <c r="O189" s="1" t="s">
        <v>408</v>
      </c>
      <c r="P189" s="106"/>
      <c r="Q189" s="1">
        <v>0</v>
      </c>
      <c r="R189" s="124"/>
      <c r="S189" s="124"/>
      <c r="T189" s="1" t="s">
        <v>311</v>
      </c>
      <c r="U189" s="1" t="s">
        <v>1</v>
      </c>
      <c r="V189" s="77">
        <v>1</v>
      </c>
      <c r="W189" s="5">
        <f t="shared" si="14"/>
        <v>21878.57</v>
      </c>
      <c r="X189" s="75">
        <v>21878.57</v>
      </c>
      <c r="Y189" s="5">
        <f t="shared" si="15"/>
        <v>24503.9984</v>
      </c>
    </row>
    <row r="190" spans="1:25" ht="45">
      <c r="A190" s="1">
        <v>15</v>
      </c>
      <c r="B190" s="1" t="s">
        <v>4</v>
      </c>
      <c r="C190" s="1" t="s">
        <v>236</v>
      </c>
      <c r="D190" s="1" t="s">
        <v>230</v>
      </c>
      <c r="E190" s="2">
        <v>620200230408</v>
      </c>
      <c r="F190" s="3">
        <v>30940002310</v>
      </c>
      <c r="H190" s="5" t="s">
        <v>455</v>
      </c>
      <c r="I190" s="72" t="s">
        <v>280</v>
      </c>
      <c r="M190" s="73"/>
      <c r="N190" s="1" t="s">
        <v>409</v>
      </c>
      <c r="O190" s="1" t="s">
        <v>409</v>
      </c>
      <c r="P190" s="106"/>
      <c r="Q190" s="1">
        <v>0</v>
      </c>
      <c r="R190" s="124"/>
      <c r="S190" s="124"/>
      <c r="T190" s="1" t="s">
        <v>311</v>
      </c>
      <c r="U190" s="1" t="s">
        <v>1</v>
      </c>
      <c r="V190" s="77">
        <v>1</v>
      </c>
      <c r="W190" s="5">
        <f t="shared" si="14"/>
        <v>24099.11</v>
      </c>
      <c r="X190" s="75">
        <v>24099.11</v>
      </c>
      <c r="Y190" s="5">
        <f t="shared" si="15"/>
        <v>26991.003200000003</v>
      </c>
    </row>
    <row r="191" spans="1:25" ht="45">
      <c r="A191" s="1">
        <v>16</v>
      </c>
      <c r="B191" s="1" t="s">
        <v>4</v>
      </c>
      <c r="C191" s="1" t="s">
        <v>236</v>
      </c>
      <c r="D191" s="1" t="s">
        <v>230</v>
      </c>
      <c r="E191" s="2">
        <v>620200230408</v>
      </c>
      <c r="F191" s="3">
        <v>30940002310</v>
      </c>
      <c r="H191" s="5" t="s">
        <v>281</v>
      </c>
      <c r="I191" s="72" t="s">
        <v>281</v>
      </c>
      <c r="M191" s="73"/>
      <c r="N191" s="1" t="s">
        <v>410</v>
      </c>
      <c r="O191" s="1" t="s">
        <v>410</v>
      </c>
      <c r="P191" s="106"/>
      <c r="Q191" s="1">
        <v>0</v>
      </c>
      <c r="R191" s="124"/>
      <c r="S191" s="124"/>
      <c r="T191" s="1" t="s">
        <v>311</v>
      </c>
      <c r="U191" s="1" t="s">
        <v>1</v>
      </c>
      <c r="V191" s="77">
        <v>1</v>
      </c>
      <c r="W191" s="5">
        <f t="shared" si="14"/>
        <v>257263.39</v>
      </c>
      <c r="X191" s="75">
        <v>257263.39</v>
      </c>
      <c r="Y191" s="5">
        <f t="shared" si="15"/>
        <v>288134.9968</v>
      </c>
    </row>
    <row r="192" spans="1:25" ht="45">
      <c r="A192" s="1">
        <v>17</v>
      </c>
      <c r="B192" s="1" t="s">
        <v>4</v>
      </c>
      <c r="C192" s="1" t="s">
        <v>236</v>
      </c>
      <c r="D192" s="1" t="s">
        <v>230</v>
      </c>
      <c r="E192" s="2">
        <v>620200230408</v>
      </c>
      <c r="F192" s="3">
        <v>30940002310</v>
      </c>
      <c r="G192" s="22">
        <v>41965</v>
      </c>
      <c r="H192" s="5" t="s">
        <v>255</v>
      </c>
      <c r="I192" s="72" t="s">
        <v>255</v>
      </c>
      <c r="M192" s="73"/>
      <c r="N192" s="1" t="s">
        <v>411</v>
      </c>
      <c r="O192" s="1" t="s">
        <v>411</v>
      </c>
      <c r="P192" s="106"/>
      <c r="Q192" s="1">
        <v>0</v>
      </c>
      <c r="R192" s="124"/>
      <c r="S192" s="124"/>
      <c r="T192" s="1" t="s">
        <v>311</v>
      </c>
      <c r="U192" s="1" t="s">
        <v>1</v>
      </c>
      <c r="V192" s="77">
        <v>2</v>
      </c>
      <c r="W192" s="5">
        <f t="shared" si="14"/>
        <v>39144.645</v>
      </c>
      <c r="X192" s="75">
        <v>78289.29</v>
      </c>
      <c r="Y192" s="5">
        <f t="shared" si="15"/>
        <v>87684.0048</v>
      </c>
    </row>
    <row r="193" spans="1:25" ht="45">
      <c r="A193" s="1">
        <v>18</v>
      </c>
      <c r="B193" s="1" t="s">
        <v>4</v>
      </c>
      <c r="C193" s="1" t="s">
        <v>236</v>
      </c>
      <c r="D193" s="1" t="s">
        <v>230</v>
      </c>
      <c r="E193" s="2">
        <v>620200230408</v>
      </c>
      <c r="F193" s="3">
        <v>30940002310</v>
      </c>
      <c r="G193" s="22">
        <v>41965</v>
      </c>
      <c r="H193" s="5" t="s">
        <v>255</v>
      </c>
      <c r="I193" s="72" t="s">
        <v>255</v>
      </c>
      <c r="M193" s="73"/>
      <c r="N193" s="1" t="s">
        <v>412</v>
      </c>
      <c r="O193" s="1" t="s">
        <v>412</v>
      </c>
      <c r="P193" s="106"/>
      <c r="Q193" s="1">
        <v>0</v>
      </c>
      <c r="R193" s="124"/>
      <c r="S193" s="124"/>
      <c r="T193" s="1" t="s">
        <v>311</v>
      </c>
      <c r="U193" s="1" t="s">
        <v>1</v>
      </c>
      <c r="V193" s="77">
        <v>2</v>
      </c>
      <c r="W193" s="5">
        <f t="shared" si="14"/>
        <v>11416.07</v>
      </c>
      <c r="X193" s="75">
        <v>22832.14</v>
      </c>
      <c r="Y193" s="5">
        <f t="shared" si="15"/>
        <v>25571.9968</v>
      </c>
    </row>
    <row r="194" spans="1:25" ht="45">
      <c r="A194" s="1">
        <v>19</v>
      </c>
      <c r="B194" s="1" t="s">
        <v>4</v>
      </c>
      <c r="C194" s="1" t="s">
        <v>236</v>
      </c>
      <c r="D194" s="1" t="s">
        <v>230</v>
      </c>
      <c r="E194" s="2">
        <v>620200230408</v>
      </c>
      <c r="F194" s="3">
        <v>30940002310</v>
      </c>
      <c r="G194" s="1" t="s">
        <v>508</v>
      </c>
      <c r="H194" s="72" t="s">
        <v>282</v>
      </c>
      <c r="I194" s="72" t="s">
        <v>282</v>
      </c>
      <c r="M194" s="73"/>
      <c r="N194" s="1" t="s">
        <v>413</v>
      </c>
      <c r="O194" s="1" t="s">
        <v>413</v>
      </c>
      <c r="P194" s="106"/>
      <c r="Q194" s="1">
        <v>0</v>
      </c>
      <c r="R194" s="124"/>
      <c r="S194" s="124"/>
      <c r="T194" s="1" t="s">
        <v>311</v>
      </c>
      <c r="U194" s="1" t="s">
        <v>1</v>
      </c>
      <c r="V194" s="77">
        <v>1</v>
      </c>
      <c r="W194" s="5">
        <f t="shared" si="14"/>
        <v>358901.79</v>
      </c>
      <c r="X194" s="75">
        <v>358901.79</v>
      </c>
      <c r="Y194" s="5">
        <f t="shared" si="15"/>
        <v>401970.0048</v>
      </c>
    </row>
    <row r="195" spans="1:25" ht="15">
      <c r="A195" s="118" t="s">
        <v>283</v>
      </c>
      <c r="B195" s="118"/>
      <c r="C195" s="118"/>
      <c r="D195" s="118"/>
      <c r="E195" s="118"/>
      <c r="F195" s="118"/>
      <c r="H195" s="5"/>
      <c r="I195" s="5"/>
      <c r="J195" s="5"/>
      <c r="K195" s="5"/>
      <c r="N195" s="25"/>
      <c r="O195" s="25"/>
      <c r="P195" s="106"/>
      <c r="R195" s="124"/>
      <c r="S195" s="124"/>
      <c r="V195" s="5"/>
      <c r="X195" s="21">
        <f>SUM(X196:X200)</f>
        <v>100813.39000000001</v>
      </c>
      <c r="Y195" s="21">
        <f aca="true" t="shared" si="16" ref="Y195:Y222">X195*1.12</f>
        <v>112910.99680000002</v>
      </c>
    </row>
    <row r="196" spans="1:25" ht="45">
      <c r="A196" s="1">
        <v>1</v>
      </c>
      <c r="B196" s="1" t="s">
        <v>4</v>
      </c>
      <c r="C196" s="1" t="s">
        <v>236</v>
      </c>
      <c r="D196" s="1" t="s">
        <v>230</v>
      </c>
      <c r="E196" s="2">
        <v>620200230408</v>
      </c>
      <c r="F196" s="3">
        <v>30940002310</v>
      </c>
      <c r="H196" s="5" t="s">
        <v>455</v>
      </c>
      <c r="I196" s="72" t="s">
        <v>262</v>
      </c>
      <c r="M196" s="73"/>
      <c r="N196" s="1" t="s">
        <v>414</v>
      </c>
      <c r="O196" s="1" t="s">
        <v>414</v>
      </c>
      <c r="P196" s="106"/>
      <c r="Q196" s="1">
        <v>0</v>
      </c>
      <c r="R196" s="124"/>
      <c r="S196" s="124"/>
      <c r="T196" s="1" t="s">
        <v>311</v>
      </c>
      <c r="U196" s="1" t="s">
        <v>1</v>
      </c>
      <c r="V196" s="77">
        <v>4</v>
      </c>
      <c r="W196" s="5">
        <f>X196/V196</f>
        <v>1564.285</v>
      </c>
      <c r="X196" s="75">
        <v>6257.14</v>
      </c>
      <c r="Y196" s="5">
        <f t="shared" si="16"/>
        <v>7007.996800000001</v>
      </c>
    </row>
    <row r="197" spans="1:25" ht="45">
      <c r="A197" s="1">
        <v>2</v>
      </c>
      <c r="B197" s="1" t="s">
        <v>4</v>
      </c>
      <c r="C197" s="1" t="s">
        <v>236</v>
      </c>
      <c r="D197" s="1" t="s">
        <v>230</v>
      </c>
      <c r="E197" s="2">
        <v>620200230408</v>
      </c>
      <c r="F197" s="3">
        <v>30940002310</v>
      </c>
      <c r="H197" s="5" t="s">
        <v>456</v>
      </c>
      <c r="I197" s="72" t="s">
        <v>239</v>
      </c>
      <c r="M197" s="73"/>
      <c r="N197" s="1" t="s">
        <v>415</v>
      </c>
      <c r="O197" s="1" t="s">
        <v>415</v>
      </c>
      <c r="P197" s="106"/>
      <c r="Q197" s="1">
        <v>0</v>
      </c>
      <c r="R197" s="124"/>
      <c r="S197" s="124"/>
      <c r="T197" s="1" t="s">
        <v>311</v>
      </c>
      <c r="U197" s="1" t="s">
        <v>1</v>
      </c>
      <c r="V197" s="77">
        <v>4</v>
      </c>
      <c r="W197" s="5">
        <f>X197/V197</f>
        <v>1575</v>
      </c>
      <c r="X197" s="75">
        <v>6300</v>
      </c>
      <c r="Y197" s="5">
        <f t="shared" si="16"/>
        <v>7056.000000000001</v>
      </c>
    </row>
    <row r="198" spans="1:25" ht="45">
      <c r="A198" s="1">
        <v>3</v>
      </c>
      <c r="B198" s="1" t="s">
        <v>4</v>
      </c>
      <c r="C198" s="1" t="s">
        <v>236</v>
      </c>
      <c r="D198" s="1" t="s">
        <v>230</v>
      </c>
      <c r="E198" s="2">
        <v>620200230408</v>
      </c>
      <c r="F198" s="3">
        <v>30940002310</v>
      </c>
      <c r="G198" s="1" t="s">
        <v>501</v>
      </c>
      <c r="H198" s="5" t="s">
        <v>450</v>
      </c>
      <c r="I198" s="72" t="s">
        <v>238</v>
      </c>
      <c r="M198" s="73"/>
      <c r="N198" s="1" t="s">
        <v>416</v>
      </c>
      <c r="O198" s="1" t="s">
        <v>416</v>
      </c>
      <c r="P198" s="106"/>
      <c r="Q198" s="1">
        <v>0</v>
      </c>
      <c r="R198" s="124"/>
      <c r="S198" s="124"/>
      <c r="T198" s="1" t="s">
        <v>311</v>
      </c>
      <c r="U198" s="1" t="s">
        <v>1</v>
      </c>
      <c r="V198" s="77">
        <v>4</v>
      </c>
      <c r="W198" s="5">
        <f>X198/V198</f>
        <v>17608.9275</v>
      </c>
      <c r="X198" s="75">
        <v>70435.71</v>
      </c>
      <c r="Y198" s="5">
        <f t="shared" si="16"/>
        <v>78887.99520000002</v>
      </c>
    </row>
    <row r="199" spans="1:25" ht="45">
      <c r="A199" s="1">
        <v>4</v>
      </c>
      <c r="B199" s="1" t="s">
        <v>4</v>
      </c>
      <c r="C199" s="1" t="s">
        <v>236</v>
      </c>
      <c r="D199" s="1" t="s">
        <v>230</v>
      </c>
      <c r="E199" s="2">
        <v>620200230408</v>
      </c>
      <c r="F199" s="3">
        <v>30940002310</v>
      </c>
      <c r="G199" s="1" t="s">
        <v>500</v>
      </c>
      <c r="H199" s="5" t="s">
        <v>468</v>
      </c>
      <c r="I199" s="72" t="s">
        <v>284</v>
      </c>
      <c r="M199" s="73"/>
      <c r="N199" s="1" t="s">
        <v>417</v>
      </c>
      <c r="O199" s="1" t="s">
        <v>417</v>
      </c>
      <c r="P199" s="106"/>
      <c r="Q199" s="1">
        <v>0</v>
      </c>
      <c r="R199" s="124"/>
      <c r="S199" s="124"/>
      <c r="T199" s="1" t="s">
        <v>311</v>
      </c>
      <c r="U199" s="1" t="s">
        <v>1</v>
      </c>
      <c r="V199" s="77">
        <v>2</v>
      </c>
      <c r="W199" s="5">
        <f>X199/V199</f>
        <v>6846.43</v>
      </c>
      <c r="X199" s="75">
        <v>13692.86</v>
      </c>
      <c r="Y199" s="5">
        <f t="shared" si="16"/>
        <v>15336.003200000003</v>
      </c>
    </row>
    <row r="200" spans="1:25" ht="45">
      <c r="A200" s="1">
        <v>5</v>
      </c>
      <c r="B200" s="1" t="s">
        <v>4</v>
      </c>
      <c r="C200" s="1" t="s">
        <v>236</v>
      </c>
      <c r="D200" s="1" t="s">
        <v>230</v>
      </c>
      <c r="E200" s="2">
        <v>620200230408</v>
      </c>
      <c r="F200" s="3">
        <v>30940002310</v>
      </c>
      <c r="H200" s="5" t="s">
        <v>471</v>
      </c>
      <c r="I200" s="72" t="s">
        <v>285</v>
      </c>
      <c r="M200" s="73"/>
      <c r="N200" s="1" t="s">
        <v>418</v>
      </c>
      <c r="O200" s="1" t="s">
        <v>418</v>
      </c>
      <c r="P200" s="106"/>
      <c r="Q200" s="1">
        <v>0</v>
      </c>
      <c r="R200" s="124"/>
      <c r="S200" s="124"/>
      <c r="T200" s="1" t="s">
        <v>311</v>
      </c>
      <c r="U200" s="1" t="s">
        <v>1</v>
      </c>
      <c r="V200" s="77">
        <v>1</v>
      </c>
      <c r="W200" s="5">
        <f>X200/V200</f>
        <v>4127.68</v>
      </c>
      <c r="X200" s="75">
        <v>4127.68</v>
      </c>
      <c r="Y200" s="5">
        <f t="shared" si="16"/>
        <v>4623.0016000000005</v>
      </c>
    </row>
    <row r="201" spans="1:25" ht="15">
      <c r="A201" s="118" t="s">
        <v>287</v>
      </c>
      <c r="B201" s="118"/>
      <c r="C201" s="118"/>
      <c r="D201" s="118"/>
      <c r="E201" s="118"/>
      <c r="F201" s="118"/>
      <c r="H201" s="5"/>
      <c r="I201" s="5"/>
      <c r="J201" s="5"/>
      <c r="K201" s="5"/>
      <c r="N201" s="25"/>
      <c r="O201" s="25"/>
      <c r="P201" s="106"/>
      <c r="R201" s="124"/>
      <c r="S201" s="124"/>
      <c r="V201" s="5"/>
      <c r="X201" s="21">
        <f>SUM(X202:X215)</f>
        <v>1071779.46</v>
      </c>
      <c r="Y201" s="21">
        <f t="shared" si="16"/>
        <v>1200392.9952</v>
      </c>
    </row>
    <row r="202" spans="1:25" ht="45">
      <c r="A202" s="1">
        <v>1</v>
      </c>
      <c r="B202" s="1" t="s">
        <v>4</v>
      </c>
      <c r="C202" s="1" t="s">
        <v>236</v>
      </c>
      <c r="D202" s="1" t="s">
        <v>230</v>
      </c>
      <c r="E202" s="2">
        <v>620200230408</v>
      </c>
      <c r="F202" s="3">
        <v>30940002310</v>
      </c>
      <c r="H202" s="5" t="s">
        <v>455</v>
      </c>
      <c r="I202" s="72" t="s">
        <v>239</v>
      </c>
      <c r="M202" s="73"/>
      <c r="N202" s="1" t="s">
        <v>419</v>
      </c>
      <c r="O202" s="1" t="s">
        <v>419</v>
      </c>
      <c r="P202" s="106"/>
      <c r="Q202" s="1">
        <v>0</v>
      </c>
      <c r="R202" s="124"/>
      <c r="S202" s="124"/>
      <c r="T202" s="1" t="s">
        <v>311</v>
      </c>
      <c r="U202" s="1" t="s">
        <v>1</v>
      </c>
      <c r="V202" s="77">
        <v>2</v>
      </c>
      <c r="W202" s="5">
        <f>X202/V202</f>
        <v>1143.75</v>
      </c>
      <c r="X202" s="75">
        <v>2287.5</v>
      </c>
      <c r="Y202" s="5">
        <f t="shared" si="16"/>
        <v>2562.0000000000005</v>
      </c>
    </row>
    <row r="203" spans="1:25" ht="45">
      <c r="A203" s="1">
        <v>2</v>
      </c>
      <c r="B203" s="1" t="s">
        <v>4</v>
      </c>
      <c r="C203" s="1" t="s">
        <v>236</v>
      </c>
      <c r="D203" s="1" t="s">
        <v>230</v>
      </c>
      <c r="E203" s="2">
        <v>620200230408</v>
      </c>
      <c r="F203" s="3">
        <v>30940002310</v>
      </c>
      <c r="G203" s="1" t="s">
        <v>501</v>
      </c>
      <c r="H203" s="5" t="s">
        <v>450</v>
      </c>
      <c r="I203" s="72" t="s">
        <v>238</v>
      </c>
      <c r="M203" s="73"/>
      <c r="N203" s="1" t="s">
        <v>420</v>
      </c>
      <c r="O203" s="1" t="s">
        <v>420</v>
      </c>
      <c r="P203" s="106"/>
      <c r="Q203" s="1">
        <v>0</v>
      </c>
      <c r="R203" s="124"/>
      <c r="S203" s="124"/>
      <c r="T203" s="1" t="s">
        <v>311</v>
      </c>
      <c r="U203" s="1" t="s">
        <v>1</v>
      </c>
      <c r="V203" s="77">
        <v>3</v>
      </c>
      <c r="W203" s="5">
        <f aca="true" t="shared" si="17" ref="W203:W215">X203/V203</f>
        <v>2753.5699999999997</v>
      </c>
      <c r="X203" s="75">
        <v>8260.71</v>
      </c>
      <c r="Y203" s="5">
        <f t="shared" si="16"/>
        <v>9251.9952</v>
      </c>
    </row>
    <row r="204" spans="1:25" ht="45">
      <c r="A204" s="1">
        <v>3</v>
      </c>
      <c r="B204" s="1" t="s">
        <v>4</v>
      </c>
      <c r="C204" s="1" t="s">
        <v>236</v>
      </c>
      <c r="D204" s="1" t="s">
        <v>230</v>
      </c>
      <c r="E204" s="2">
        <v>620200230408</v>
      </c>
      <c r="F204" s="3">
        <v>30940002310</v>
      </c>
      <c r="G204" s="1" t="s">
        <v>500</v>
      </c>
      <c r="H204" s="5" t="s">
        <v>468</v>
      </c>
      <c r="I204" s="72" t="s">
        <v>284</v>
      </c>
      <c r="M204" s="73"/>
      <c r="N204" s="1" t="s">
        <v>421</v>
      </c>
      <c r="O204" s="1" t="s">
        <v>421</v>
      </c>
      <c r="P204" s="106"/>
      <c r="Q204" s="1">
        <v>0</v>
      </c>
      <c r="R204" s="124"/>
      <c r="S204" s="124"/>
      <c r="T204" s="1" t="s">
        <v>311</v>
      </c>
      <c r="U204" s="1" t="s">
        <v>1</v>
      </c>
      <c r="V204" s="77">
        <v>1</v>
      </c>
      <c r="W204" s="5">
        <f t="shared" si="17"/>
        <v>19486.61</v>
      </c>
      <c r="X204" s="75">
        <v>19486.61</v>
      </c>
      <c r="Y204" s="5">
        <f t="shared" si="16"/>
        <v>21825.003200000003</v>
      </c>
    </row>
    <row r="205" spans="1:25" ht="45">
      <c r="A205" s="1">
        <v>4</v>
      </c>
      <c r="B205" s="1" t="s">
        <v>4</v>
      </c>
      <c r="C205" s="1" t="s">
        <v>236</v>
      </c>
      <c r="D205" s="1" t="s">
        <v>230</v>
      </c>
      <c r="E205" s="2">
        <v>620200230408</v>
      </c>
      <c r="F205" s="3">
        <v>30940002310</v>
      </c>
      <c r="G205" s="1" t="s">
        <v>500</v>
      </c>
      <c r="H205" s="5" t="s">
        <v>468</v>
      </c>
      <c r="I205" s="72" t="s">
        <v>284</v>
      </c>
      <c r="M205" s="73"/>
      <c r="N205" s="1" t="s">
        <v>422</v>
      </c>
      <c r="O205" s="1" t="s">
        <v>422</v>
      </c>
      <c r="P205" s="106"/>
      <c r="Q205" s="1">
        <v>0</v>
      </c>
      <c r="R205" s="124"/>
      <c r="S205" s="124"/>
      <c r="T205" s="1" t="s">
        <v>311</v>
      </c>
      <c r="U205" s="1" t="s">
        <v>1</v>
      </c>
      <c r="V205" s="77">
        <v>1</v>
      </c>
      <c r="W205" s="5">
        <f t="shared" si="17"/>
        <v>19596.43</v>
      </c>
      <c r="X205" s="75">
        <v>19596.43</v>
      </c>
      <c r="Y205" s="5">
        <f t="shared" si="16"/>
        <v>21948.001600000003</v>
      </c>
    </row>
    <row r="206" spans="1:25" ht="45">
      <c r="A206" s="1">
        <v>5</v>
      </c>
      <c r="B206" s="1" t="s">
        <v>4</v>
      </c>
      <c r="C206" s="1" t="s">
        <v>236</v>
      </c>
      <c r="D206" s="1" t="s">
        <v>230</v>
      </c>
      <c r="E206" s="2">
        <v>620200230408</v>
      </c>
      <c r="F206" s="3">
        <v>30940002310</v>
      </c>
      <c r="G206" s="1" t="s">
        <v>500</v>
      </c>
      <c r="H206" s="5" t="s">
        <v>468</v>
      </c>
      <c r="I206" s="72" t="s">
        <v>284</v>
      </c>
      <c r="M206" s="73"/>
      <c r="N206" s="1" t="s">
        <v>423</v>
      </c>
      <c r="O206" s="1" t="s">
        <v>423</v>
      </c>
      <c r="P206" s="106"/>
      <c r="Q206" s="1">
        <v>0</v>
      </c>
      <c r="R206" s="124"/>
      <c r="S206" s="124"/>
      <c r="T206" s="1" t="s">
        <v>311</v>
      </c>
      <c r="U206" s="1" t="s">
        <v>1</v>
      </c>
      <c r="V206" s="77">
        <v>1</v>
      </c>
      <c r="W206" s="5">
        <f t="shared" si="17"/>
        <v>13982.14</v>
      </c>
      <c r="X206" s="75">
        <v>13982.14</v>
      </c>
      <c r="Y206" s="5">
        <f t="shared" si="16"/>
        <v>15659.9968</v>
      </c>
    </row>
    <row r="207" spans="1:25" ht="45">
      <c r="A207" s="1">
        <v>6</v>
      </c>
      <c r="B207" s="1" t="s">
        <v>4</v>
      </c>
      <c r="C207" s="1" t="s">
        <v>236</v>
      </c>
      <c r="D207" s="1" t="s">
        <v>230</v>
      </c>
      <c r="E207" s="2">
        <v>620200230408</v>
      </c>
      <c r="F207" s="3">
        <v>30940002310</v>
      </c>
      <c r="G207" s="1" t="s">
        <v>500</v>
      </c>
      <c r="H207" s="5" t="s">
        <v>468</v>
      </c>
      <c r="I207" s="72" t="s">
        <v>284</v>
      </c>
      <c r="M207" s="73"/>
      <c r="N207" s="1" t="s">
        <v>424</v>
      </c>
      <c r="O207" s="1" t="s">
        <v>424</v>
      </c>
      <c r="P207" s="106"/>
      <c r="Q207" s="1">
        <v>0</v>
      </c>
      <c r="R207" s="124"/>
      <c r="S207" s="124"/>
      <c r="T207" s="1" t="s">
        <v>311</v>
      </c>
      <c r="U207" s="1" t="s">
        <v>1</v>
      </c>
      <c r="V207" s="77">
        <v>1</v>
      </c>
      <c r="W207" s="5">
        <f t="shared" si="17"/>
        <v>7941.96</v>
      </c>
      <c r="X207" s="75">
        <v>7941.96</v>
      </c>
      <c r="Y207" s="5">
        <f t="shared" si="16"/>
        <v>8894.995200000001</v>
      </c>
    </row>
    <row r="208" spans="1:25" ht="45">
      <c r="A208" s="1">
        <v>7</v>
      </c>
      <c r="B208" s="1" t="s">
        <v>4</v>
      </c>
      <c r="C208" s="1" t="s">
        <v>236</v>
      </c>
      <c r="D208" s="1" t="s">
        <v>230</v>
      </c>
      <c r="E208" s="2">
        <v>620200230408</v>
      </c>
      <c r="F208" s="3">
        <v>30940002310</v>
      </c>
      <c r="G208" s="1" t="s">
        <v>500</v>
      </c>
      <c r="H208" s="5" t="s">
        <v>468</v>
      </c>
      <c r="I208" s="72" t="s">
        <v>284</v>
      </c>
      <c r="M208" s="73"/>
      <c r="N208" s="1" t="s">
        <v>425</v>
      </c>
      <c r="O208" s="1" t="s">
        <v>425</v>
      </c>
      <c r="P208" s="106"/>
      <c r="Q208" s="1">
        <v>0</v>
      </c>
      <c r="R208" s="124"/>
      <c r="S208" s="124"/>
      <c r="T208" s="1" t="s">
        <v>311</v>
      </c>
      <c r="U208" s="1" t="s">
        <v>1</v>
      </c>
      <c r="V208" s="77">
        <v>1</v>
      </c>
      <c r="W208" s="5">
        <f t="shared" si="17"/>
        <v>16012.5</v>
      </c>
      <c r="X208" s="75">
        <v>16012.5</v>
      </c>
      <c r="Y208" s="5">
        <f t="shared" si="16"/>
        <v>17934</v>
      </c>
    </row>
    <row r="209" spans="1:25" ht="45">
      <c r="A209" s="1">
        <v>8</v>
      </c>
      <c r="B209" s="1" t="s">
        <v>4</v>
      </c>
      <c r="C209" s="1" t="s">
        <v>236</v>
      </c>
      <c r="D209" s="1" t="s">
        <v>230</v>
      </c>
      <c r="E209" s="2">
        <v>620200230408</v>
      </c>
      <c r="F209" s="3">
        <v>30940002310</v>
      </c>
      <c r="G209" s="1" t="s">
        <v>500</v>
      </c>
      <c r="H209" s="5" t="s">
        <v>468</v>
      </c>
      <c r="I209" s="72" t="s">
        <v>284</v>
      </c>
      <c r="M209" s="73"/>
      <c r="N209" s="1" t="s">
        <v>426</v>
      </c>
      <c r="O209" s="1" t="s">
        <v>426</v>
      </c>
      <c r="P209" s="106"/>
      <c r="Q209" s="1">
        <v>0</v>
      </c>
      <c r="R209" s="124"/>
      <c r="S209" s="124"/>
      <c r="T209" s="1" t="s">
        <v>311</v>
      </c>
      <c r="U209" s="1" t="s">
        <v>1</v>
      </c>
      <c r="V209" s="77">
        <v>1</v>
      </c>
      <c r="W209" s="5">
        <f t="shared" si="17"/>
        <v>13767.86</v>
      </c>
      <c r="X209" s="75">
        <v>13767.86</v>
      </c>
      <c r="Y209" s="5">
        <f t="shared" si="16"/>
        <v>15420.003200000003</v>
      </c>
    </row>
    <row r="210" spans="1:25" ht="45">
      <c r="A210" s="1">
        <v>9</v>
      </c>
      <c r="B210" s="1" t="s">
        <v>4</v>
      </c>
      <c r="C210" s="1" t="s">
        <v>236</v>
      </c>
      <c r="D210" s="1" t="s">
        <v>230</v>
      </c>
      <c r="E210" s="2">
        <v>620200230408</v>
      </c>
      <c r="F210" s="3">
        <v>30940002310</v>
      </c>
      <c r="H210" s="5" t="s">
        <v>458</v>
      </c>
      <c r="I210" s="72" t="s">
        <v>264</v>
      </c>
      <c r="M210" s="73"/>
      <c r="N210" s="1" t="s">
        <v>380</v>
      </c>
      <c r="O210" s="1" t="s">
        <v>380</v>
      </c>
      <c r="P210" s="106"/>
      <c r="Q210" s="1">
        <v>0</v>
      </c>
      <c r="R210" s="124"/>
      <c r="S210" s="124"/>
      <c r="T210" s="1" t="s">
        <v>311</v>
      </c>
      <c r="U210" s="1" t="s">
        <v>1</v>
      </c>
      <c r="V210" s="77">
        <v>5</v>
      </c>
      <c r="W210" s="5">
        <f t="shared" si="17"/>
        <v>62748.214</v>
      </c>
      <c r="X210" s="75">
        <v>313741.07</v>
      </c>
      <c r="Y210" s="5">
        <f t="shared" si="16"/>
        <v>351389.99840000004</v>
      </c>
    </row>
    <row r="211" spans="1:25" ht="45">
      <c r="A211" s="1">
        <v>10</v>
      </c>
      <c r="B211" s="1" t="s">
        <v>4</v>
      </c>
      <c r="C211" s="1" t="s">
        <v>236</v>
      </c>
      <c r="D211" s="1" t="s">
        <v>230</v>
      </c>
      <c r="E211" s="2">
        <v>620200230408</v>
      </c>
      <c r="F211" s="3">
        <v>30940002310</v>
      </c>
      <c r="G211" s="22">
        <v>41965</v>
      </c>
      <c r="H211" s="5" t="s">
        <v>255</v>
      </c>
      <c r="I211" s="72" t="s">
        <v>255</v>
      </c>
      <c r="L211" s="5"/>
      <c r="M211" s="73"/>
      <c r="N211" s="1" t="s">
        <v>427</v>
      </c>
      <c r="O211" s="1" t="s">
        <v>427</v>
      </c>
      <c r="P211" s="106"/>
      <c r="Q211" s="1">
        <v>0</v>
      </c>
      <c r="R211" s="124"/>
      <c r="S211" s="124"/>
      <c r="T211" s="1" t="s">
        <v>311</v>
      </c>
      <c r="U211" s="1" t="s">
        <v>1</v>
      </c>
      <c r="V211" s="77">
        <v>2</v>
      </c>
      <c r="W211" s="5">
        <f t="shared" si="17"/>
        <v>12637.5</v>
      </c>
      <c r="X211" s="75">
        <v>25275</v>
      </c>
      <c r="Y211" s="5">
        <f t="shared" si="16"/>
        <v>28308.000000000004</v>
      </c>
    </row>
    <row r="212" spans="1:25" ht="45">
      <c r="A212" s="1">
        <v>11</v>
      </c>
      <c r="B212" s="1" t="s">
        <v>4</v>
      </c>
      <c r="C212" s="1" t="s">
        <v>236</v>
      </c>
      <c r="D212" s="1" t="s">
        <v>230</v>
      </c>
      <c r="E212" s="2">
        <v>620200230408</v>
      </c>
      <c r="F212" s="3">
        <v>30940002310</v>
      </c>
      <c r="G212" s="22">
        <v>41965</v>
      </c>
      <c r="H212" s="5" t="s">
        <v>463</v>
      </c>
      <c r="I212" s="72" t="s">
        <v>286</v>
      </c>
      <c r="M212" s="73"/>
      <c r="N212" s="1" t="s">
        <v>428</v>
      </c>
      <c r="O212" s="1" t="s">
        <v>428</v>
      </c>
      <c r="P212" s="106"/>
      <c r="Q212" s="1">
        <v>0</v>
      </c>
      <c r="R212" s="124"/>
      <c r="S212" s="124"/>
      <c r="T212" s="1" t="s">
        <v>311</v>
      </c>
      <c r="U212" s="1" t="s">
        <v>1</v>
      </c>
      <c r="V212" s="77">
        <v>2</v>
      </c>
      <c r="W212" s="5">
        <f t="shared" si="17"/>
        <v>33977.68</v>
      </c>
      <c r="X212" s="75">
        <v>67955.36</v>
      </c>
      <c r="Y212" s="5">
        <f t="shared" si="16"/>
        <v>76110.0032</v>
      </c>
    </row>
    <row r="213" spans="1:25" ht="45">
      <c r="A213" s="1">
        <v>12</v>
      </c>
      <c r="B213" s="1" t="s">
        <v>4</v>
      </c>
      <c r="C213" s="1" t="s">
        <v>236</v>
      </c>
      <c r="D213" s="1" t="s">
        <v>230</v>
      </c>
      <c r="E213" s="2">
        <v>620200230408</v>
      </c>
      <c r="F213" s="3">
        <v>30940002310</v>
      </c>
      <c r="H213" s="72" t="s">
        <v>281</v>
      </c>
      <c r="I213" s="72" t="s">
        <v>281</v>
      </c>
      <c r="L213" s="5"/>
      <c r="M213" s="73"/>
      <c r="N213" s="1" t="s">
        <v>429</v>
      </c>
      <c r="O213" s="1" t="s">
        <v>429</v>
      </c>
      <c r="P213" s="106"/>
      <c r="Q213" s="1">
        <v>0</v>
      </c>
      <c r="R213" s="124"/>
      <c r="S213" s="124"/>
      <c r="T213" s="1" t="s">
        <v>311</v>
      </c>
      <c r="U213" s="1" t="s">
        <v>1</v>
      </c>
      <c r="V213" s="77">
        <v>1</v>
      </c>
      <c r="W213" s="5">
        <f t="shared" si="17"/>
        <v>200606.25</v>
      </c>
      <c r="X213" s="75">
        <v>200606.25</v>
      </c>
      <c r="Y213" s="5">
        <f t="shared" si="16"/>
        <v>224679.00000000003</v>
      </c>
    </row>
    <row r="214" spans="1:25" ht="45">
      <c r="A214" s="1">
        <v>13</v>
      </c>
      <c r="B214" s="1" t="s">
        <v>4</v>
      </c>
      <c r="C214" s="1" t="s">
        <v>236</v>
      </c>
      <c r="D214" s="1" t="s">
        <v>230</v>
      </c>
      <c r="E214" s="2">
        <v>620200230408</v>
      </c>
      <c r="F214" s="3">
        <v>30940002310</v>
      </c>
      <c r="G214" s="1" t="s">
        <v>506</v>
      </c>
      <c r="H214" s="5" t="s">
        <v>454</v>
      </c>
      <c r="I214" s="72" t="s">
        <v>259</v>
      </c>
      <c r="L214" s="5"/>
      <c r="M214" s="73"/>
      <c r="N214" s="1" t="s">
        <v>430</v>
      </c>
      <c r="O214" s="1" t="s">
        <v>430</v>
      </c>
      <c r="P214" s="106"/>
      <c r="Q214" s="1">
        <v>0</v>
      </c>
      <c r="R214" s="124"/>
      <c r="S214" s="124"/>
      <c r="T214" s="1" t="s">
        <v>311</v>
      </c>
      <c r="U214" s="1" t="s">
        <v>1</v>
      </c>
      <c r="V214" s="77">
        <v>5</v>
      </c>
      <c r="W214" s="5">
        <f t="shared" si="17"/>
        <v>7264.286</v>
      </c>
      <c r="X214" s="75">
        <v>36321.43</v>
      </c>
      <c r="Y214" s="5">
        <f t="shared" si="16"/>
        <v>40680.0016</v>
      </c>
    </row>
    <row r="215" spans="1:25" ht="45">
      <c r="A215" s="1">
        <v>14</v>
      </c>
      <c r="B215" s="1" t="s">
        <v>4</v>
      </c>
      <c r="C215" s="1" t="s">
        <v>236</v>
      </c>
      <c r="D215" s="1" t="s">
        <v>230</v>
      </c>
      <c r="E215" s="2">
        <v>620200230408</v>
      </c>
      <c r="F215" s="3">
        <v>30940002310</v>
      </c>
      <c r="G215" s="1" t="s">
        <v>506</v>
      </c>
      <c r="H215" s="5" t="s">
        <v>452</v>
      </c>
      <c r="I215" s="72" t="s">
        <v>265</v>
      </c>
      <c r="L215" s="5"/>
      <c r="M215" s="73"/>
      <c r="N215" s="1" t="s">
        <v>431</v>
      </c>
      <c r="O215" s="1" t="s">
        <v>431</v>
      </c>
      <c r="P215" s="106"/>
      <c r="Q215" s="1">
        <v>0</v>
      </c>
      <c r="R215" s="124"/>
      <c r="S215" s="124"/>
      <c r="T215" s="1" t="s">
        <v>311</v>
      </c>
      <c r="U215" s="1" t="s">
        <v>1</v>
      </c>
      <c r="V215" s="77">
        <v>5</v>
      </c>
      <c r="W215" s="5">
        <f t="shared" si="17"/>
        <v>65308.928</v>
      </c>
      <c r="X215" s="75">
        <v>326544.64</v>
      </c>
      <c r="Y215" s="5">
        <f t="shared" si="16"/>
        <v>365729.9968</v>
      </c>
    </row>
    <row r="216" spans="1:25" ht="15">
      <c r="A216" s="118" t="s">
        <v>288</v>
      </c>
      <c r="B216" s="118"/>
      <c r="C216" s="118"/>
      <c r="D216" s="118"/>
      <c r="E216" s="118"/>
      <c r="F216" s="118"/>
      <c r="H216" s="5"/>
      <c r="I216" s="5"/>
      <c r="J216" s="5"/>
      <c r="K216" s="5"/>
      <c r="N216" s="25"/>
      <c r="O216" s="25"/>
      <c r="P216" s="106"/>
      <c r="R216" s="124"/>
      <c r="S216" s="124"/>
      <c r="V216" s="5"/>
      <c r="X216" s="21">
        <f>SUM(X217:X222)</f>
        <v>1083546.4200000002</v>
      </c>
      <c r="Y216" s="21">
        <f t="shared" si="16"/>
        <v>1213571.9904000002</v>
      </c>
    </row>
    <row r="217" spans="1:25" ht="45">
      <c r="A217" s="1">
        <v>1</v>
      </c>
      <c r="B217" s="1" t="s">
        <v>4</v>
      </c>
      <c r="C217" s="1" t="s">
        <v>236</v>
      </c>
      <c r="D217" s="1" t="s">
        <v>230</v>
      </c>
      <c r="E217" s="2">
        <v>620200230408</v>
      </c>
      <c r="F217" s="3">
        <v>30940002310</v>
      </c>
      <c r="G217" s="1" t="s">
        <v>507</v>
      </c>
      <c r="H217" s="72" t="s">
        <v>289</v>
      </c>
      <c r="I217" s="72" t="s">
        <v>289</v>
      </c>
      <c r="M217" s="73"/>
      <c r="N217" s="1" t="s">
        <v>432</v>
      </c>
      <c r="O217" s="1" t="s">
        <v>432</v>
      </c>
      <c r="P217" s="106"/>
      <c r="Q217" s="1">
        <v>0</v>
      </c>
      <c r="R217" s="124"/>
      <c r="S217" s="124"/>
      <c r="T217" s="1" t="s">
        <v>311</v>
      </c>
      <c r="U217" s="1" t="s">
        <v>1</v>
      </c>
      <c r="V217" s="77">
        <v>16</v>
      </c>
      <c r="W217" s="5">
        <f aca="true" t="shared" si="18" ref="W217:W222">X217/V217</f>
        <v>1802.67875</v>
      </c>
      <c r="X217" s="75">
        <v>28842.86</v>
      </c>
      <c r="Y217" s="5">
        <f t="shared" si="16"/>
        <v>32304.003200000003</v>
      </c>
    </row>
    <row r="218" spans="1:25" ht="45">
      <c r="A218" s="1">
        <v>2</v>
      </c>
      <c r="B218" s="1" t="s">
        <v>4</v>
      </c>
      <c r="C218" s="1" t="s">
        <v>236</v>
      </c>
      <c r="D218" s="1" t="s">
        <v>230</v>
      </c>
      <c r="E218" s="2">
        <v>620200230408</v>
      </c>
      <c r="F218" s="3">
        <v>30940002310</v>
      </c>
      <c r="G218" s="1" t="s">
        <v>506</v>
      </c>
      <c r="H218" s="5" t="s">
        <v>452</v>
      </c>
      <c r="I218" s="72" t="s">
        <v>265</v>
      </c>
      <c r="L218" s="5"/>
      <c r="M218" s="73"/>
      <c r="N218" s="1" t="s">
        <v>433</v>
      </c>
      <c r="O218" s="1" t="s">
        <v>433</v>
      </c>
      <c r="P218" s="106"/>
      <c r="Q218" s="1">
        <v>0</v>
      </c>
      <c r="R218" s="124"/>
      <c r="S218" s="124"/>
      <c r="T218" s="1" t="s">
        <v>311</v>
      </c>
      <c r="U218" s="1" t="s">
        <v>1</v>
      </c>
      <c r="V218" s="77">
        <v>4</v>
      </c>
      <c r="W218" s="5">
        <f t="shared" si="18"/>
        <v>79995.535</v>
      </c>
      <c r="X218" s="75">
        <v>319982.14</v>
      </c>
      <c r="Y218" s="5">
        <f t="shared" si="16"/>
        <v>358379.9968</v>
      </c>
    </row>
    <row r="219" spans="1:25" ht="45">
      <c r="A219" s="1">
        <v>3</v>
      </c>
      <c r="B219" s="1" t="s">
        <v>4</v>
      </c>
      <c r="C219" s="1" t="s">
        <v>236</v>
      </c>
      <c r="D219" s="1" t="s">
        <v>230</v>
      </c>
      <c r="E219" s="2">
        <v>620200230408</v>
      </c>
      <c r="F219" s="3">
        <v>30940002310</v>
      </c>
      <c r="H219" s="5" t="s">
        <v>472</v>
      </c>
      <c r="I219" s="72" t="s">
        <v>290</v>
      </c>
      <c r="M219" s="73"/>
      <c r="N219" s="1" t="s">
        <v>434</v>
      </c>
      <c r="O219" s="1" t="s">
        <v>434</v>
      </c>
      <c r="P219" s="106"/>
      <c r="Q219" s="1">
        <v>0</v>
      </c>
      <c r="R219" s="124"/>
      <c r="S219" s="124"/>
      <c r="T219" s="1" t="s">
        <v>311</v>
      </c>
      <c r="U219" s="1" t="s">
        <v>1</v>
      </c>
      <c r="V219" s="77">
        <v>4</v>
      </c>
      <c r="W219" s="5">
        <f t="shared" si="18"/>
        <v>3150</v>
      </c>
      <c r="X219" s="75">
        <v>12600</v>
      </c>
      <c r="Y219" s="5">
        <f t="shared" si="16"/>
        <v>14112.000000000002</v>
      </c>
    </row>
    <row r="220" spans="1:25" ht="45">
      <c r="A220" s="1">
        <v>4</v>
      </c>
      <c r="B220" s="1" t="s">
        <v>4</v>
      </c>
      <c r="C220" s="1" t="s">
        <v>236</v>
      </c>
      <c r="D220" s="1" t="s">
        <v>230</v>
      </c>
      <c r="E220" s="2">
        <v>620200230408</v>
      </c>
      <c r="F220" s="3">
        <v>30940002310</v>
      </c>
      <c r="G220" s="1" t="s">
        <v>506</v>
      </c>
      <c r="H220" s="5" t="s">
        <v>454</v>
      </c>
      <c r="I220" s="72" t="s">
        <v>259</v>
      </c>
      <c r="L220" s="5"/>
      <c r="M220" s="73"/>
      <c r="N220" s="1" t="s">
        <v>435</v>
      </c>
      <c r="O220" s="1" t="s">
        <v>435</v>
      </c>
      <c r="P220" s="106"/>
      <c r="Q220" s="1">
        <v>0</v>
      </c>
      <c r="R220" s="124"/>
      <c r="S220" s="124"/>
      <c r="T220" s="1" t="s">
        <v>311</v>
      </c>
      <c r="U220" s="1" t="s">
        <v>1</v>
      </c>
      <c r="V220" s="77">
        <v>4</v>
      </c>
      <c r="W220" s="5">
        <f t="shared" si="18"/>
        <v>7408.9275</v>
      </c>
      <c r="X220" s="75">
        <v>29635.71</v>
      </c>
      <c r="Y220" s="5">
        <f t="shared" si="16"/>
        <v>33191.995200000005</v>
      </c>
    </row>
    <row r="221" spans="1:25" ht="45">
      <c r="A221" s="1">
        <v>5</v>
      </c>
      <c r="B221" s="1" t="s">
        <v>4</v>
      </c>
      <c r="C221" s="1" t="s">
        <v>236</v>
      </c>
      <c r="D221" s="1" t="s">
        <v>230</v>
      </c>
      <c r="E221" s="2">
        <v>620200230408</v>
      </c>
      <c r="F221" s="3">
        <v>30940002310</v>
      </c>
      <c r="H221" s="5" t="s">
        <v>453</v>
      </c>
      <c r="I221" s="72" t="s">
        <v>258</v>
      </c>
      <c r="L221" s="5"/>
      <c r="M221" s="73"/>
      <c r="N221" s="1" t="s">
        <v>436</v>
      </c>
      <c r="O221" s="1" t="s">
        <v>436</v>
      </c>
      <c r="P221" s="106"/>
      <c r="Q221" s="1">
        <v>0</v>
      </c>
      <c r="R221" s="124"/>
      <c r="S221" s="124"/>
      <c r="T221" s="1" t="s">
        <v>311</v>
      </c>
      <c r="U221" s="1" t="s">
        <v>1</v>
      </c>
      <c r="V221" s="77">
        <v>1</v>
      </c>
      <c r="W221" s="5">
        <f t="shared" si="18"/>
        <v>668057.14</v>
      </c>
      <c r="X221" s="75">
        <v>668057.14</v>
      </c>
      <c r="Y221" s="5">
        <f t="shared" si="16"/>
        <v>748223.9968000001</v>
      </c>
    </row>
    <row r="222" spans="1:25" ht="45">
      <c r="A222" s="1">
        <v>6</v>
      </c>
      <c r="B222" s="1" t="s">
        <v>4</v>
      </c>
      <c r="C222" s="1" t="s">
        <v>236</v>
      </c>
      <c r="D222" s="1" t="s">
        <v>230</v>
      </c>
      <c r="E222" s="2">
        <v>620200230408</v>
      </c>
      <c r="F222" s="3">
        <v>30940002310</v>
      </c>
      <c r="G222" s="22">
        <v>41571</v>
      </c>
      <c r="H222" s="5" t="s">
        <v>473</v>
      </c>
      <c r="I222" s="72" t="s">
        <v>291</v>
      </c>
      <c r="L222" s="5"/>
      <c r="M222" s="73"/>
      <c r="N222" s="1" t="s">
        <v>437</v>
      </c>
      <c r="O222" s="1" t="s">
        <v>437</v>
      </c>
      <c r="P222" s="96"/>
      <c r="Q222" s="1">
        <v>0</v>
      </c>
      <c r="R222" s="94"/>
      <c r="S222" s="94"/>
      <c r="T222" s="1" t="s">
        <v>311</v>
      </c>
      <c r="U222" s="1" t="s">
        <v>1</v>
      </c>
      <c r="V222" s="77">
        <v>1</v>
      </c>
      <c r="W222" s="5">
        <f t="shared" si="18"/>
        <v>24428.57</v>
      </c>
      <c r="X222" s="75">
        <v>24428.57</v>
      </c>
      <c r="Y222" s="5">
        <f t="shared" si="16"/>
        <v>27359.998400000004</v>
      </c>
    </row>
    <row r="223" spans="1:28" s="4" customFormat="1" ht="15">
      <c r="A223" s="118" t="s">
        <v>247</v>
      </c>
      <c r="B223" s="118"/>
      <c r="C223" s="118"/>
      <c r="D223" s="118"/>
      <c r="E223" s="118"/>
      <c r="F223" s="118"/>
      <c r="H223" s="5"/>
      <c r="I223" s="21"/>
      <c r="J223" s="21"/>
      <c r="K223" s="21"/>
      <c r="N223" s="38"/>
      <c r="O223" s="1"/>
      <c r="Q223" s="1"/>
      <c r="S223" s="37"/>
      <c r="T223" s="1"/>
      <c r="V223" s="21"/>
      <c r="W223" s="21"/>
      <c r="X223" s="21">
        <f>SUM(X224:X228)</f>
        <v>602678.7142857143</v>
      </c>
      <c r="Y223" s="21">
        <f>SUM(Y224:Y228)</f>
        <v>675000.16</v>
      </c>
      <c r="Z223" s="11"/>
      <c r="AA223" s="11"/>
      <c r="AB223" s="11"/>
    </row>
    <row r="224" spans="1:25" ht="45">
      <c r="A224" s="1">
        <v>1</v>
      </c>
      <c r="B224" s="1" t="s">
        <v>4</v>
      </c>
      <c r="C224" s="1" t="s">
        <v>236</v>
      </c>
      <c r="D224" s="1" t="s">
        <v>230</v>
      </c>
      <c r="E224" s="2">
        <v>620200230408</v>
      </c>
      <c r="F224" s="3">
        <v>30940002310</v>
      </c>
      <c r="H224" s="5" t="s">
        <v>474</v>
      </c>
      <c r="I224" s="39" t="s">
        <v>248</v>
      </c>
      <c r="L224" s="5"/>
      <c r="P224" s="5" t="s">
        <v>43</v>
      </c>
      <c r="Q224" s="1">
        <v>0</v>
      </c>
      <c r="R224" s="41" t="s">
        <v>298</v>
      </c>
      <c r="S224" s="42" t="s">
        <v>251</v>
      </c>
      <c r="T224" s="1" t="s">
        <v>527</v>
      </c>
      <c r="U224" s="1" t="s">
        <v>1</v>
      </c>
      <c r="V224" s="1">
        <v>1</v>
      </c>
      <c r="W224" s="5">
        <f>X224</f>
        <v>133928.57142857142</v>
      </c>
      <c r="X224" s="5">
        <f>Y224/1.12</f>
        <v>133928.57142857142</v>
      </c>
      <c r="Y224" s="5">
        <v>150000</v>
      </c>
    </row>
    <row r="225" spans="1:25" ht="45">
      <c r="A225" s="1">
        <v>3</v>
      </c>
      <c r="B225" s="1" t="s">
        <v>4</v>
      </c>
      <c r="C225" s="1" t="s">
        <v>236</v>
      </c>
      <c r="D225" s="1" t="s">
        <v>230</v>
      </c>
      <c r="E225" s="2">
        <v>620200230408</v>
      </c>
      <c r="F225" s="3">
        <v>30940002310</v>
      </c>
      <c r="G225" s="1" t="s">
        <v>491</v>
      </c>
      <c r="H225" s="39" t="s">
        <v>475</v>
      </c>
      <c r="I225" s="39" t="s">
        <v>252</v>
      </c>
      <c r="L225" s="5"/>
      <c r="P225" s="5" t="s">
        <v>43</v>
      </c>
      <c r="Q225" s="1">
        <v>0</v>
      </c>
      <c r="R225" s="41" t="s">
        <v>298</v>
      </c>
      <c r="S225" s="42" t="s">
        <v>251</v>
      </c>
      <c r="T225" s="1" t="s">
        <v>527</v>
      </c>
      <c r="U225" s="1" t="s">
        <v>1</v>
      </c>
      <c r="V225" s="1">
        <v>2</v>
      </c>
      <c r="W225" s="5">
        <v>133928.5</v>
      </c>
      <c r="X225" s="5">
        <f>W225*V225</f>
        <v>267857</v>
      </c>
      <c r="Y225" s="5">
        <f>X225*1.12</f>
        <v>299999.84</v>
      </c>
    </row>
    <row r="226" spans="1:25" ht="45">
      <c r="A226" s="1">
        <v>4</v>
      </c>
      <c r="B226" s="1" t="s">
        <v>4</v>
      </c>
      <c r="C226" s="1" t="s">
        <v>236</v>
      </c>
      <c r="D226" s="1" t="s">
        <v>230</v>
      </c>
      <c r="E226" s="2">
        <v>620200230408</v>
      </c>
      <c r="F226" s="3">
        <v>30940002310</v>
      </c>
      <c r="G226" s="1" t="s">
        <v>490</v>
      </c>
      <c r="H226" s="5" t="s">
        <v>476</v>
      </c>
      <c r="I226" s="39" t="s">
        <v>249</v>
      </c>
      <c r="L226" s="5"/>
      <c r="P226" s="5" t="s">
        <v>43</v>
      </c>
      <c r="Q226" s="1">
        <v>0</v>
      </c>
      <c r="R226" s="41" t="s">
        <v>298</v>
      </c>
      <c r="S226" s="42" t="s">
        <v>251</v>
      </c>
      <c r="T226" s="1" t="s">
        <v>527</v>
      </c>
      <c r="U226" s="1" t="s">
        <v>1</v>
      </c>
      <c r="V226" s="1">
        <v>1</v>
      </c>
      <c r="W226" s="5">
        <f>X226</f>
        <v>31249.999999999996</v>
      </c>
      <c r="X226" s="5">
        <f>Y226/1.12</f>
        <v>31249.999999999996</v>
      </c>
      <c r="Y226" s="5">
        <v>35000</v>
      </c>
    </row>
    <row r="227" spans="1:25" ht="45">
      <c r="A227" s="1">
        <v>5</v>
      </c>
      <c r="B227" s="1" t="s">
        <v>4</v>
      </c>
      <c r="C227" s="1" t="s">
        <v>236</v>
      </c>
      <c r="D227" s="1" t="s">
        <v>230</v>
      </c>
      <c r="E227" s="2">
        <v>620200230408</v>
      </c>
      <c r="F227" s="3">
        <v>30940002310</v>
      </c>
      <c r="G227" s="1" t="s">
        <v>503</v>
      </c>
      <c r="H227" s="39" t="s">
        <v>477</v>
      </c>
      <c r="I227" s="39" t="s">
        <v>492</v>
      </c>
      <c r="L227" s="5"/>
      <c r="P227" s="5" t="s">
        <v>43</v>
      </c>
      <c r="R227" s="41" t="s">
        <v>298</v>
      </c>
      <c r="S227" s="42" t="s">
        <v>251</v>
      </c>
      <c r="T227" s="1" t="s">
        <v>527</v>
      </c>
      <c r="U227" s="1" t="s">
        <v>1</v>
      </c>
      <c r="V227" s="1">
        <v>2</v>
      </c>
      <c r="W227" s="5">
        <v>44643</v>
      </c>
      <c r="X227" s="5">
        <f>W227*V227</f>
        <v>89286</v>
      </c>
      <c r="Y227" s="5">
        <f>X227*1.12</f>
        <v>100000.32</v>
      </c>
    </row>
    <row r="228" spans="1:25" ht="45">
      <c r="A228" s="1">
        <v>6</v>
      </c>
      <c r="B228" s="1" t="s">
        <v>4</v>
      </c>
      <c r="C228" s="1" t="s">
        <v>236</v>
      </c>
      <c r="D228" s="1" t="s">
        <v>230</v>
      </c>
      <c r="E228" s="2">
        <v>620200230408</v>
      </c>
      <c r="F228" s="3">
        <v>30940002310</v>
      </c>
      <c r="H228" s="5" t="s">
        <v>478</v>
      </c>
      <c r="I228" s="39" t="s">
        <v>250</v>
      </c>
      <c r="L228" s="5"/>
      <c r="O228" s="1" t="s">
        <v>534</v>
      </c>
      <c r="P228" s="5" t="s">
        <v>43</v>
      </c>
      <c r="Q228" s="1">
        <v>0</v>
      </c>
      <c r="R228" s="41" t="s">
        <v>298</v>
      </c>
      <c r="S228" s="42" t="s">
        <v>251</v>
      </c>
      <c r="T228" s="1" t="s">
        <v>527</v>
      </c>
      <c r="U228" s="1" t="s">
        <v>1</v>
      </c>
      <c r="V228" s="1">
        <v>1</v>
      </c>
      <c r="W228" s="5">
        <f>X228</f>
        <v>80357.14285714286</v>
      </c>
      <c r="X228" s="5">
        <f>Y228/1.12</f>
        <v>80357.14285714286</v>
      </c>
      <c r="Y228" s="5">
        <v>90000</v>
      </c>
    </row>
    <row r="229" spans="1:28" s="79" customFormat="1" ht="195">
      <c r="A229" s="1">
        <v>7</v>
      </c>
      <c r="B229" s="1" t="s">
        <v>4</v>
      </c>
      <c r="C229" s="1" t="s">
        <v>236</v>
      </c>
      <c r="D229" s="1" t="s">
        <v>230</v>
      </c>
      <c r="E229" s="2">
        <v>620200230408</v>
      </c>
      <c r="F229" s="3">
        <v>30940002310</v>
      </c>
      <c r="G229" s="1" t="s">
        <v>538</v>
      </c>
      <c r="H229" s="5" t="s">
        <v>539</v>
      </c>
      <c r="I229" s="85" t="s">
        <v>539</v>
      </c>
      <c r="J229" s="1"/>
      <c r="K229" s="1"/>
      <c r="L229" s="5"/>
      <c r="M229" s="1"/>
      <c r="N229" s="86" t="s">
        <v>540</v>
      </c>
      <c r="O229" s="1" t="s">
        <v>541</v>
      </c>
      <c r="P229" s="82" t="s">
        <v>43</v>
      </c>
      <c r="Q229" s="1">
        <v>0</v>
      </c>
      <c r="R229" s="83" t="s">
        <v>536</v>
      </c>
      <c r="S229" s="81" t="s">
        <v>537</v>
      </c>
      <c r="T229" s="1" t="s">
        <v>311</v>
      </c>
      <c r="U229" s="1" t="s">
        <v>1</v>
      </c>
      <c r="V229" s="87">
        <v>2</v>
      </c>
      <c r="W229" s="88">
        <v>285714.29</v>
      </c>
      <c r="X229" s="5">
        <f>W229*2</f>
        <v>571428.58</v>
      </c>
      <c r="Y229" s="5">
        <f aca="true" t="shared" si="19" ref="Y229:Y237">X229*1.12</f>
        <v>640000.0096</v>
      </c>
      <c r="Z229" s="80"/>
      <c r="AA229" s="80"/>
      <c r="AB229" s="80"/>
    </row>
    <row r="230" spans="1:25" ht="75">
      <c r="A230" s="1">
        <v>8</v>
      </c>
      <c r="B230" s="1" t="s">
        <v>4</v>
      </c>
      <c r="C230" s="1" t="s">
        <v>236</v>
      </c>
      <c r="D230" s="1" t="s">
        <v>230</v>
      </c>
      <c r="E230" s="2">
        <v>620200230408</v>
      </c>
      <c r="F230" s="3">
        <v>30940002310</v>
      </c>
      <c r="G230" s="1" t="s">
        <v>538</v>
      </c>
      <c r="H230" s="85" t="s">
        <v>543</v>
      </c>
      <c r="I230" s="85" t="s">
        <v>543</v>
      </c>
      <c r="L230" s="5"/>
      <c r="N230" s="1" t="s">
        <v>544</v>
      </c>
      <c r="O230" s="1" t="s">
        <v>545</v>
      </c>
      <c r="P230" s="82" t="s">
        <v>43</v>
      </c>
      <c r="Q230" s="1">
        <v>0</v>
      </c>
      <c r="R230" s="40" t="s">
        <v>542</v>
      </c>
      <c r="S230" s="81" t="s">
        <v>537</v>
      </c>
      <c r="T230" s="1" t="s">
        <v>311</v>
      </c>
      <c r="U230" s="1" t="s">
        <v>1</v>
      </c>
      <c r="V230" s="89">
        <v>1</v>
      </c>
      <c r="W230" s="85">
        <v>723214.29</v>
      </c>
      <c r="X230" s="5">
        <f>W230</f>
        <v>723214.29</v>
      </c>
      <c r="Y230" s="5">
        <f t="shared" si="19"/>
        <v>810000.0048000001</v>
      </c>
    </row>
    <row r="231" spans="1:28" s="79" customFormat="1" ht="195">
      <c r="A231" s="1">
        <v>9</v>
      </c>
      <c r="B231" s="1" t="s">
        <v>4</v>
      </c>
      <c r="C231" s="1" t="s">
        <v>236</v>
      </c>
      <c r="D231" s="1" t="s">
        <v>230</v>
      </c>
      <c r="E231" s="2">
        <v>620200230408</v>
      </c>
      <c r="F231" s="3">
        <v>30940002310</v>
      </c>
      <c r="G231" s="1" t="s">
        <v>546</v>
      </c>
      <c r="H231" s="84" t="s">
        <v>547</v>
      </c>
      <c r="I231" s="85" t="s">
        <v>547</v>
      </c>
      <c r="J231" s="1"/>
      <c r="K231" s="1"/>
      <c r="L231" s="5"/>
      <c r="M231" s="1"/>
      <c r="N231" s="1" t="s">
        <v>548</v>
      </c>
      <c r="O231" s="1" t="s">
        <v>549</v>
      </c>
      <c r="P231" s="82" t="s">
        <v>43</v>
      </c>
      <c r="Q231" s="1">
        <v>0</v>
      </c>
      <c r="R231" s="40" t="s">
        <v>542</v>
      </c>
      <c r="S231" s="81" t="s">
        <v>537</v>
      </c>
      <c r="T231" s="1" t="s">
        <v>311</v>
      </c>
      <c r="U231" s="1" t="s">
        <v>1</v>
      </c>
      <c r="V231" s="87">
        <v>2</v>
      </c>
      <c r="W231" s="88">
        <v>535714.29</v>
      </c>
      <c r="X231" s="5">
        <f>W231*2</f>
        <v>1071428.58</v>
      </c>
      <c r="Y231" s="5">
        <f t="shared" si="19"/>
        <v>1200000.0096000002</v>
      </c>
      <c r="Z231" s="80"/>
      <c r="AA231" s="80"/>
      <c r="AB231" s="80"/>
    </row>
    <row r="232" spans="1:28" s="79" customFormat="1" ht="180">
      <c r="A232" s="1">
        <v>10</v>
      </c>
      <c r="B232" s="1" t="s">
        <v>4</v>
      </c>
      <c r="C232" s="1" t="s">
        <v>236</v>
      </c>
      <c r="D232" s="1" t="s">
        <v>230</v>
      </c>
      <c r="E232" s="2">
        <v>620200230408</v>
      </c>
      <c r="F232" s="3">
        <v>30940002310</v>
      </c>
      <c r="G232" s="1"/>
      <c r="H232" s="5" t="s">
        <v>550</v>
      </c>
      <c r="I232" s="85" t="s">
        <v>551</v>
      </c>
      <c r="J232" s="1"/>
      <c r="K232" s="1"/>
      <c r="L232" s="5"/>
      <c r="M232" s="1"/>
      <c r="N232" s="1" t="s">
        <v>552</v>
      </c>
      <c r="O232" s="1" t="s">
        <v>553</v>
      </c>
      <c r="P232" s="82" t="s">
        <v>43</v>
      </c>
      <c r="Q232" s="1">
        <v>0</v>
      </c>
      <c r="R232" s="40" t="s">
        <v>542</v>
      </c>
      <c r="S232" s="81" t="s">
        <v>537</v>
      </c>
      <c r="T232" s="1" t="s">
        <v>311</v>
      </c>
      <c r="U232" s="1" t="s">
        <v>1</v>
      </c>
      <c r="V232" s="87">
        <v>1</v>
      </c>
      <c r="W232" s="88">
        <v>184821.43</v>
      </c>
      <c r="X232" s="5">
        <f>W232</f>
        <v>184821.43</v>
      </c>
      <c r="Y232" s="5">
        <f t="shared" si="19"/>
        <v>207000.00160000002</v>
      </c>
      <c r="Z232" s="80"/>
      <c r="AA232" s="80"/>
      <c r="AB232" s="80"/>
    </row>
    <row r="233" spans="1:28" s="79" customFormat="1" ht="165">
      <c r="A233" s="1">
        <v>11</v>
      </c>
      <c r="B233" s="1" t="s">
        <v>4</v>
      </c>
      <c r="C233" s="1" t="s">
        <v>236</v>
      </c>
      <c r="D233" s="1" t="s">
        <v>230</v>
      </c>
      <c r="E233" s="2">
        <v>620200230408</v>
      </c>
      <c r="F233" s="3">
        <v>30940002310</v>
      </c>
      <c r="G233" s="1" t="s">
        <v>554</v>
      </c>
      <c r="H233" s="84" t="s">
        <v>555</v>
      </c>
      <c r="I233" s="85" t="s">
        <v>556</v>
      </c>
      <c r="J233" s="1"/>
      <c r="K233" s="1"/>
      <c r="L233" s="5"/>
      <c r="M233" s="1"/>
      <c r="N233" s="1" t="s">
        <v>557</v>
      </c>
      <c r="O233" s="1" t="s">
        <v>558</v>
      </c>
      <c r="P233" s="82" t="s">
        <v>43</v>
      </c>
      <c r="Q233" s="1">
        <v>0</v>
      </c>
      <c r="R233" s="40" t="s">
        <v>542</v>
      </c>
      <c r="S233" s="81" t="s">
        <v>537</v>
      </c>
      <c r="T233" s="1" t="s">
        <v>311</v>
      </c>
      <c r="U233" s="1" t="s">
        <v>1</v>
      </c>
      <c r="V233" s="87">
        <v>1</v>
      </c>
      <c r="W233" s="88">
        <v>2359821</v>
      </c>
      <c r="X233" s="5">
        <f>W233</f>
        <v>2359821</v>
      </c>
      <c r="Y233" s="5">
        <f t="shared" si="19"/>
        <v>2642999.5200000005</v>
      </c>
      <c r="Z233" s="80"/>
      <c r="AA233" s="80"/>
      <c r="AB233" s="80"/>
    </row>
    <row r="234" spans="1:28" s="79" customFormat="1" ht="285">
      <c r="A234" s="1">
        <v>12</v>
      </c>
      <c r="B234" s="1" t="s">
        <v>4</v>
      </c>
      <c r="C234" s="1" t="s">
        <v>236</v>
      </c>
      <c r="D234" s="1" t="s">
        <v>230</v>
      </c>
      <c r="E234" s="2">
        <v>620200230408</v>
      </c>
      <c r="F234" s="3">
        <v>30940002310</v>
      </c>
      <c r="G234" s="1" t="s">
        <v>538</v>
      </c>
      <c r="H234" s="84" t="s">
        <v>559</v>
      </c>
      <c r="I234" s="85" t="s">
        <v>560</v>
      </c>
      <c r="J234" s="1"/>
      <c r="K234" s="1"/>
      <c r="L234" s="5"/>
      <c r="M234" s="1"/>
      <c r="N234" s="1" t="s">
        <v>561</v>
      </c>
      <c r="O234" s="1" t="s">
        <v>562</v>
      </c>
      <c r="P234" s="82" t="s">
        <v>43</v>
      </c>
      <c r="Q234" s="1">
        <v>0</v>
      </c>
      <c r="R234" s="40" t="s">
        <v>542</v>
      </c>
      <c r="S234" s="81" t="s">
        <v>537</v>
      </c>
      <c r="T234" s="1" t="s">
        <v>311</v>
      </c>
      <c r="U234" s="1" t="s">
        <v>1</v>
      </c>
      <c r="V234" s="87">
        <v>2</v>
      </c>
      <c r="W234" s="88">
        <v>821785.71</v>
      </c>
      <c r="X234" s="5">
        <f>W234*2</f>
        <v>1643571.42</v>
      </c>
      <c r="Y234" s="5">
        <f t="shared" si="19"/>
        <v>1840799.9904</v>
      </c>
      <c r="Z234" s="80"/>
      <c r="AA234" s="80"/>
      <c r="AB234" s="80"/>
    </row>
    <row r="235" spans="1:28" s="79" customFormat="1" ht="165">
      <c r="A235" s="1">
        <v>13</v>
      </c>
      <c r="B235" s="1" t="s">
        <v>4</v>
      </c>
      <c r="C235" s="1" t="s">
        <v>236</v>
      </c>
      <c r="D235" s="1" t="s">
        <v>230</v>
      </c>
      <c r="E235" s="2">
        <v>620200230408</v>
      </c>
      <c r="F235" s="3">
        <v>30940002310</v>
      </c>
      <c r="G235" s="1" t="s">
        <v>554</v>
      </c>
      <c r="H235" s="84" t="s">
        <v>563</v>
      </c>
      <c r="I235" s="85" t="s">
        <v>563</v>
      </c>
      <c r="J235" s="1"/>
      <c r="K235" s="1"/>
      <c r="L235" s="5"/>
      <c r="M235" s="1"/>
      <c r="N235" s="1" t="s">
        <v>564</v>
      </c>
      <c r="O235" s="1" t="s">
        <v>565</v>
      </c>
      <c r="P235" s="82" t="s">
        <v>43</v>
      </c>
      <c r="Q235" s="1">
        <v>0</v>
      </c>
      <c r="R235" s="40" t="s">
        <v>542</v>
      </c>
      <c r="S235" s="81" t="s">
        <v>537</v>
      </c>
      <c r="T235" s="1" t="s">
        <v>311</v>
      </c>
      <c r="U235" s="1" t="s">
        <v>1</v>
      </c>
      <c r="V235" s="87">
        <v>1</v>
      </c>
      <c r="W235" s="88">
        <v>1875000</v>
      </c>
      <c r="X235" s="5">
        <f>W235</f>
        <v>1875000</v>
      </c>
      <c r="Y235" s="5">
        <f t="shared" si="19"/>
        <v>2100000</v>
      </c>
      <c r="Z235" s="80"/>
      <c r="AA235" s="80"/>
      <c r="AB235" s="80"/>
    </row>
    <row r="236" spans="1:28" s="79" customFormat="1" ht="195">
      <c r="A236" s="1">
        <v>14</v>
      </c>
      <c r="B236" s="1" t="s">
        <v>4</v>
      </c>
      <c r="C236" s="1" t="s">
        <v>236</v>
      </c>
      <c r="D236" s="1" t="s">
        <v>230</v>
      </c>
      <c r="E236" s="2">
        <v>620200230408</v>
      </c>
      <c r="F236" s="3">
        <v>30940002310</v>
      </c>
      <c r="G236" s="1" t="s">
        <v>538</v>
      </c>
      <c r="H236" s="84" t="s">
        <v>566</v>
      </c>
      <c r="I236" s="85" t="s">
        <v>567</v>
      </c>
      <c r="J236" s="1"/>
      <c r="K236" s="1"/>
      <c r="L236" s="5"/>
      <c r="M236" s="1"/>
      <c r="N236" s="1" t="s">
        <v>568</v>
      </c>
      <c r="O236" s="1" t="s">
        <v>569</v>
      </c>
      <c r="P236" s="82" t="s">
        <v>43</v>
      </c>
      <c r="Q236" s="1">
        <v>0</v>
      </c>
      <c r="R236" s="40" t="s">
        <v>542</v>
      </c>
      <c r="S236" s="81" t="s">
        <v>537</v>
      </c>
      <c r="T236" s="1" t="s">
        <v>311</v>
      </c>
      <c r="U236" s="1" t="s">
        <v>1</v>
      </c>
      <c r="V236" s="87">
        <v>1</v>
      </c>
      <c r="W236" s="88">
        <v>1035714.29</v>
      </c>
      <c r="X236" s="5">
        <f>W236</f>
        <v>1035714.29</v>
      </c>
      <c r="Y236" s="5">
        <f t="shared" si="19"/>
        <v>1160000.0048000002</v>
      </c>
      <c r="Z236" s="80"/>
      <c r="AA236" s="80"/>
      <c r="AB236" s="80"/>
    </row>
    <row r="237" spans="1:28" s="79" customFormat="1" ht="345">
      <c r="A237" s="1">
        <v>15</v>
      </c>
      <c r="B237" s="1" t="s">
        <v>4</v>
      </c>
      <c r="C237" s="1" t="s">
        <v>236</v>
      </c>
      <c r="D237" s="1" t="s">
        <v>230</v>
      </c>
      <c r="E237" s="2">
        <v>620200230408</v>
      </c>
      <c r="F237" s="3">
        <v>30940002310</v>
      </c>
      <c r="G237" s="1" t="s">
        <v>554</v>
      </c>
      <c r="H237" s="84" t="s">
        <v>570</v>
      </c>
      <c r="I237" s="85" t="s">
        <v>571</v>
      </c>
      <c r="J237" s="1"/>
      <c r="K237" s="1"/>
      <c r="L237" s="5"/>
      <c r="M237" s="1"/>
      <c r="N237" s="1" t="s">
        <v>572</v>
      </c>
      <c r="O237" s="1" t="s">
        <v>573</v>
      </c>
      <c r="P237" s="82" t="s">
        <v>43</v>
      </c>
      <c r="Q237" s="1">
        <v>0</v>
      </c>
      <c r="R237" s="40" t="s">
        <v>542</v>
      </c>
      <c r="S237" s="81" t="s">
        <v>537</v>
      </c>
      <c r="T237" s="1" t="s">
        <v>311</v>
      </c>
      <c r="U237" s="1" t="s">
        <v>1</v>
      </c>
      <c r="V237" s="87">
        <v>1</v>
      </c>
      <c r="W237" s="88">
        <v>1038392.86</v>
      </c>
      <c r="X237" s="5">
        <f>W237</f>
        <v>1038392.86</v>
      </c>
      <c r="Y237" s="5">
        <f t="shared" si="19"/>
        <v>1163000.0032000002</v>
      </c>
      <c r="Z237" s="80"/>
      <c r="AA237" s="80"/>
      <c r="AB237" s="80"/>
    </row>
    <row r="238" spans="1:25" ht="15">
      <c r="A238" s="95">
        <v>16</v>
      </c>
      <c r="B238" s="95" t="s">
        <v>4</v>
      </c>
      <c r="C238" s="95" t="s">
        <v>236</v>
      </c>
      <c r="D238" s="95" t="s">
        <v>230</v>
      </c>
      <c r="E238" s="120">
        <v>620200230408</v>
      </c>
      <c r="F238" s="91">
        <v>30940002310</v>
      </c>
      <c r="G238" s="95" t="s">
        <v>574</v>
      </c>
      <c r="H238" s="99" t="s">
        <v>575</v>
      </c>
      <c r="I238" s="99" t="s">
        <v>576</v>
      </c>
      <c r="L238" s="5"/>
      <c r="N238" s="1" t="s">
        <v>577</v>
      </c>
      <c r="O238" s="1" t="s">
        <v>578</v>
      </c>
      <c r="P238" s="101" t="s">
        <v>43</v>
      </c>
      <c r="Q238" s="95">
        <v>0</v>
      </c>
      <c r="R238" s="97" t="s">
        <v>298</v>
      </c>
      <c r="S238" s="93" t="s">
        <v>579</v>
      </c>
      <c r="T238" s="95" t="s">
        <v>311</v>
      </c>
      <c r="U238" s="1" t="s">
        <v>1</v>
      </c>
      <c r="V238" s="89">
        <v>16</v>
      </c>
      <c r="W238" s="85">
        <v>48000</v>
      </c>
      <c r="X238" s="5">
        <v>768000</v>
      </c>
      <c r="Y238" s="5">
        <f>X238*1.12</f>
        <v>860160.0000000001</v>
      </c>
    </row>
    <row r="239" spans="1:25" ht="15">
      <c r="A239" s="96"/>
      <c r="B239" s="96"/>
      <c r="C239" s="96"/>
      <c r="D239" s="96"/>
      <c r="E239" s="121"/>
      <c r="F239" s="92"/>
      <c r="G239" s="96"/>
      <c r="H239" s="100"/>
      <c r="I239" s="100"/>
      <c r="L239" s="5"/>
      <c r="N239" s="1" t="s">
        <v>580</v>
      </c>
      <c r="O239" s="1" t="s">
        <v>581</v>
      </c>
      <c r="P239" s="102"/>
      <c r="Q239" s="96"/>
      <c r="R239" s="98"/>
      <c r="S239" s="94"/>
      <c r="T239" s="96"/>
      <c r="U239" s="1" t="s">
        <v>1</v>
      </c>
      <c r="V239" s="89">
        <v>24</v>
      </c>
      <c r="W239" s="85">
        <v>48000</v>
      </c>
      <c r="X239" s="5">
        <v>1152000</v>
      </c>
      <c r="Y239" s="5">
        <f>X239*1.12</f>
        <v>1290240.0000000002</v>
      </c>
    </row>
    <row r="240" spans="1:25" ht="15">
      <c r="A240" s="118" t="s">
        <v>123</v>
      </c>
      <c r="B240" s="118"/>
      <c r="C240" s="118"/>
      <c r="D240" s="118"/>
      <c r="E240" s="118"/>
      <c r="V240" s="5"/>
      <c r="X240" s="21">
        <f>X36++X70+X75+X139+X144+X68+X223</f>
        <v>23095388.104285713</v>
      </c>
      <c r="Y240" s="21">
        <f>Y36++Y70+Y75+Y139+Y144+Y68+Y223</f>
        <v>25866834.6768</v>
      </c>
    </row>
    <row r="241" spans="1:22" ht="15">
      <c r="A241" s="118" t="s">
        <v>8</v>
      </c>
      <c r="B241" s="118"/>
      <c r="C241" s="118"/>
      <c r="D241" s="118"/>
      <c r="E241" s="118"/>
      <c r="F241" s="43"/>
      <c r="G241" s="44"/>
      <c r="I241" s="4"/>
      <c r="J241" s="4"/>
      <c r="K241" s="4"/>
      <c r="P241" s="4"/>
      <c r="V241" s="5"/>
    </row>
    <row r="242" spans="1:25" ht="45">
      <c r="A242" s="1">
        <v>1</v>
      </c>
      <c r="B242" s="1" t="s">
        <v>4</v>
      </c>
      <c r="C242" s="1" t="s">
        <v>236</v>
      </c>
      <c r="D242" s="1" t="s">
        <v>230</v>
      </c>
      <c r="E242" s="2">
        <v>620200230408</v>
      </c>
      <c r="F242" s="3">
        <v>30940002310</v>
      </c>
      <c r="H242" s="45" t="s">
        <v>479</v>
      </c>
      <c r="I242" s="45" t="s">
        <v>254</v>
      </c>
      <c r="J242" s="45"/>
      <c r="K242" s="45"/>
      <c r="P242" s="1" t="s">
        <v>114</v>
      </c>
      <c r="Q242" s="1">
        <v>100</v>
      </c>
      <c r="R242" s="1" t="s">
        <v>523</v>
      </c>
      <c r="S242" s="1" t="s">
        <v>253</v>
      </c>
      <c r="T242" s="1" t="s">
        <v>528</v>
      </c>
      <c r="U242" s="1" t="s">
        <v>124</v>
      </c>
      <c r="V242" s="5">
        <v>1</v>
      </c>
      <c r="W242" s="5">
        <f>'[1]КВЛ'!$S$9/1.12</f>
        <v>17750000</v>
      </c>
      <c r="X242" s="5">
        <f>W242</f>
        <v>17750000</v>
      </c>
      <c r="Y242" s="5">
        <f>X242*1.12</f>
        <v>19880000.000000004</v>
      </c>
    </row>
    <row r="243" spans="1:25" ht="75">
      <c r="A243" s="1">
        <v>2</v>
      </c>
      <c r="B243" s="1" t="s">
        <v>4</v>
      </c>
      <c r="C243" s="1" t="s">
        <v>236</v>
      </c>
      <c r="D243" s="1" t="s">
        <v>230</v>
      </c>
      <c r="E243" s="2">
        <v>620200230408</v>
      </c>
      <c r="F243" s="3">
        <v>30940002310</v>
      </c>
      <c r="G243" s="1" t="s">
        <v>498</v>
      </c>
      <c r="H243" s="45" t="s">
        <v>222</v>
      </c>
      <c r="I243" s="45" t="s">
        <v>126</v>
      </c>
      <c r="J243" s="45"/>
      <c r="K243" s="45"/>
      <c r="P243" s="1" t="s">
        <v>43</v>
      </c>
      <c r="Q243" s="1">
        <v>100</v>
      </c>
      <c r="R243" s="1" t="s">
        <v>138</v>
      </c>
      <c r="S243" s="1" t="s">
        <v>127</v>
      </c>
      <c r="T243" s="1" t="s">
        <v>313</v>
      </c>
      <c r="U243" s="1" t="s">
        <v>124</v>
      </c>
      <c r="V243" s="5">
        <v>1</v>
      </c>
      <c r="W243" s="5">
        <v>196619.99999999997</v>
      </c>
      <c r="X243" s="5">
        <v>196619.99999999997</v>
      </c>
      <c r="Y243" s="5">
        <f>X243*1.12</f>
        <v>220214.4</v>
      </c>
    </row>
    <row r="244" spans="1:25" ht="75">
      <c r="A244" s="1">
        <v>3</v>
      </c>
      <c r="B244" s="1" t="s">
        <v>4</v>
      </c>
      <c r="C244" s="1" t="s">
        <v>236</v>
      </c>
      <c r="D244" s="1" t="s">
        <v>230</v>
      </c>
      <c r="E244" s="2">
        <v>620200230408</v>
      </c>
      <c r="F244" s="3">
        <v>30940002310</v>
      </c>
      <c r="G244" s="1" t="s">
        <v>596</v>
      </c>
      <c r="H244" s="45" t="s">
        <v>597</v>
      </c>
      <c r="I244" s="45" t="s">
        <v>598</v>
      </c>
      <c r="J244" s="45"/>
      <c r="K244" s="45"/>
      <c r="P244" s="1" t="s">
        <v>43</v>
      </c>
      <c r="Q244" s="1">
        <v>70</v>
      </c>
      <c r="R244" s="1" t="s">
        <v>599</v>
      </c>
      <c r="S244" s="1" t="s">
        <v>600</v>
      </c>
      <c r="T244" s="1" t="s">
        <v>601</v>
      </c>
      <c r="U244" s="1" t="s">
        <v>124</v>
      </c>
      <c r="V244" s="5">
        <v>1</v>
      </c>
      <c r="W244" s="5">
        <v>26607000</v>
      </c>
      <c r="X244" s="5">
        <f>W244</f>
        <v>26607000</v>
      </c>
      <c r="Y244" s="5">
        <f>X244*1.12</f>
        <v>29799840.000000004</v>
      </c>
    </row>
    <row r="245" spans="1:25" ht="60">
      <c r="A245" s="1">
        <v>4</v>
      </c>
      <c r="B245" s="1" t="s">
        <v>4</v>
      </c>
      <c r="C245" s="1" t="s">
        <v>236</v>
      </c>
      <c r="D245" s="1" t="s">
        <v>230</v>
      </c>
      <c r="E245" s="2">
        <v>620200230408</v>
      </c>
      <c r="F245" s="3">
        <v>30940002310</v>
      </c>
      <c r="G245" s="1" t="s">
        <v>495</v>
      </c>
      <c r="H245" s="45" t="s">
        <v>602</v>
      </c>
      <c r="I245" s="45" t="s">
        <v>603</v>
      </c>
      <c r="J245" s="45"/>
      <c r="K245" s="45"/>
      <c r="P245" s="1" t="s">
        <v>43</v>
      </c>
      <c r="Q245" s="1">
        <v>70</v>
      </c>
      <c r="R245" s="1" t="s">
        <v>604</v>
      </c>
      <c r="S245" s="1" t="s">
        <v>605</v>
      </c>
      <c r="T245" s="1" t="s">
        <v>601</v>
      </c>
      <c r="U245" s="1" t="s">
        <v>124</v>
      </c>
      <c r="V245" s="5">
        <v>1</v>
      </c>
      <c r="W245" s="5">
        <f>X245</f>
        <v>88216732.14285713</v>
      </c>
      <c r="X245" s="5">
        <f>Y245/1.12</f>
        <v>88216732.14285713</v>
      </c>
      <c r="Y245" s="5">
        <f>49401370*2</f>
        <v>98802740</v>
      </c>
    </row>
    <row r="246" spans="1:25" ht="105">
      <c r="A246" s="1">
        <v>5</v>
      </c>
      <c r="B246" s="1" t="s">
        <v>4</v>
      </c>
      <c r="C246" s="1" t="s">
        <v>236</v>
      </c>
      <c r="D246" s="1" t="s">
        <v>230</v>
      </c>
      <c r="E246" s="2">
        <v>620200230408</v>
      </c>
      <c r="F246" s="3">
        <v>30940002310</v>
      </c>
      <c r="G246" s="1" t="s">
        <v>606</v>
      </c>
      <c r="H246" s="45" t="s">
        <v>607</v>
      </c>
      <c r="I246" s="45" t="s">
        <v>608</v>
      </c>
      <c r="J246" s="45"/>
      <c r="K246" s="45"/>
      <c r="P246" s="1" t="s">
        <v>43</v>
      </c>
      <c r="Q246" s="1">
        <v>100</v>
      </c>
      <c r="R246" s="1" t="s">
        <v>604</v>
      </c>
      <c r="S246" s="1" t="s">
        <v>609</v>
      </c>
      <c r="T246" s="1" t="s">
        <v>601</v>
      </c>
      <c r="U246" s="1" t="s">
        <v>124</v>
      </c>
      <c r="V246" s="5">
        <v>1</v>
      </c>
      <c r="W246" s="5">
        <f>'[2]КВЛ'!$L$8/1.12</f>
        <v>29324230</v>
      </c>
      <c r="X246" s="5">
        <f>'[2]КВЛ'!$L$8/1.12</f>
        <v>29324230</v>
      </c>
      <c r="Y246" s="5">
        <f>X246*1.12</f>
        <v>32843137.6</v>
      </c>
    </row>
    <row r="247" spans="1:25" ht="45">
      <c r="A247" s="1">
        <v>6</v>
      </c>
      <c r="B247" s="1" t="s">
        <v>4</v>
      </c>
      <c r="C247" s="1" t="s">
        <v>236</v>
      </c>
      <c r="D247" s="1" t="s">
        <v>230</v>
      </c>
      <c r="E247" s="2">
        <v>620200230408</v>
      </c>
      <c r="F247" s="3">
        <v>30940002310</v>
      </c>
      <c r="G247" s="1" t="s">
        <v>495</v>
      </c>
      <c r="H247" s="45" t="s">
        <v>223</v>
      </c>
      <c r="I247" s="45" t="s">
        <v>131</v>
      </c>
      <c r="J247" s="45"/>
      <c r="K247" s="45"/>
      <c r="L247" s="1" t="s">
        <v>229</v>
      </c>
      <c r="M247" s="47" t="s">
        <v>132</v>
      </c>
      <c r="N247" s="47"/>
      <c r="O247" s="47"/>
      <c r="P247" s="1" t="s">
        <v>43</v>
      </c>
      <c r="R247" s="1" t="s">
        <v>135</v>
      </c>
      <c r="S247" s="1" t="s">
        <v>130</v>
      </c>
      <c r="T247" s="1" t="s">
        <v>312</v>
      </c>
      <c r="U247" s="1" t="s">
        <v>129</v>
      </c>
      <c r="V247" s="5">
        <v>3</v>
      </c>
      <c r="W247" s="5">
        <v>499999.99999999994</v>
      </c>
      <c r="X247" s="5">
        <v>1499999.9999999998</v>
      </c>
      <c r="Y247" s="5">
        <f>X247*1.12</f>
        <v>1680000</v>
      </c>
    </row>
    <row r="248" spans="1:25" ht="15">
      <c r="A248" s="118" t="s">
        <v>128</v>
      </c>
      <c r="B248" s="118"/>
      <c r="C248" s="118"/>
      <c r="D248" s="118"/>
      <c r="E248" s="118"/>
      <c r="V248" s="5"/>
      <c r="X248" s="21">
        <f>SUM(X242:X247)</f>
        <v>163594582.14285713</v>
      </c>
      <c r="Y248" s="21">
        <f>SUM(Y242:Y247)</f>
        <v>183225932</v>
      </c>
    </row>
    <row r="249" spans="1:22" ht="15">
      <c r="A249" s="118" t="s">
        <v>9</v>
      </c>
      <c r="B249" s="118"/>
      <c r="C249" s="118"/>
      <c r="D249" s="118"/>
      <c r="E249" s="118"/>
      <c r="F249" s="43"/>
      <c r="G249" s="44"/>
      <c r="H249" s="44"/>
      <c r="I249" s="46"/>
      <c r="J249" s="46"/>
      <c r="K249" s="46"/>
      <c r="P249" s="4"/>
      <c r="V249" s="5"/>
    </row>
    <row r="250" spans="1:25" ht="120">
      <c r="A250" s="1">
        <v>1</v>
      </c>
      <c r="B250" s="1" t="s">
        <v>4</v>
      </c>
      <c r="C250" s="1" t="s">
        <v>236</v>
      </c>
      <c r="D250" s="1" t="s">
        <v>230</v>
      </c>
      <c r="E250" s="2">
        <v>620200230408</v>
      </c>
      <c r="F250" s="3">
        <v>30940002310</v>
      </c>
      <c r="G250" s="1" t="s">
        <v>499</v>
      </c>
      <c r="H250" s="29" t="s">
        <v>232</v>
      </c>
      <c r="I250" s="29" t="s">
        <v>133</v>
      </c>
      <c r="J250" s="29"/>
      <c r="K250" s="29"/>
      <c r="L250" s="29" t="s">
        <v>231</v>
      </c>
      <c r="M250" s="1" t="s">
        <v>134</v>
      </c>
      <c r="P250" s="1" t="s">
        <v>43</v>
      </c>
      <c r="Q250" s="1">
        <v>100</v>
      </c>
      <c r="R250" s="40" t="s">
        <v>135</v>
      </c>
      <c r="S250" s="48" t="s">
        <v>136</v>
      </c>
      <c r="T250" s="1" t="s">
        <v>312</v>
      </c>
      <c r="U250" s="1" t="s">
        <v>129</v>
      </c>
      <c r="V250" s="5">
        <v>454</v>
      </c>
      <c r="W250" s="5">
        <v>4786.784140969163</v>
      </c>
      <c r="X250" s="5">
        <v>2173200</v>
      </c>
      <c r="Y250" s="5">
        <f>X250*1.12</f>
        <v>2433984</v>
      </c>
    </row>
    <row r="251" spans="1:25" ht="180">
      <c r="A251" s="1">
        <v>2</v>
      </c>
      <c r="B251" s="1" t="s">
        <v>4</v>
      </c>
      <c r="C251" s="1" t="s">
        <v>236</v>
      </c>
      <c r="D251" s="1" t="s">
        <v>230</v>
      </c>
      <c r="E251" s="2">
        <v>620200230408</v>
      </c>
      <c r="F251" s="3">
        <v>30940002310</v>
      </c>
      <c r="G251" s="1" t="s">
        <v>586</v>
      </c>
      <c r="H251" s="1" t="s">
        <v>587</v>
      </c>
      <c r="I251" s="1" t="s">
        <v>588</v>
      </c>
      <c r="L251" s="1" t="s">
        <v>235</v>
      </c>
      <c r="M251" s="1" t="s">
        <v>143</v>
      </c>
      <c r="N251" s="1" t="s">
        <v>589</v>
      </c>
      <c r="O251" s="1" t="s">
        <v>590</v>
      </c>
      <c r="P251" s="1" t="s">
        <v>43</v>
      </c>
      <c r="Q251" s="1">
        <v>100</v>
      </c>
      <c r="R251" s="1" t="s">
        <v>298</v>
      </c>
      <c r="S251" s="90" t="s">
        <v>251</v>
      </c>
      <c r="T251" s="1" t="s">
        <v>585</v>
      </c>
      <c r="U251" s="1" t="s">
        <v>129</v>
      </c>
      <c r="V251" s="5">
        <v>1</v>
      </c>
      <c r="W251" s="5">
        <v>2500000</v>
      </c>
      <c r="X251" s="5">
        <f>W251*V251</f>
        <v>2500000</v>
      </c>
      <c r="Y251" s="5">
        <f>X251*1.12</f>
        <v>2800000.0000000005</v>
      </c>
    </row>
    <row r="252" spans="1:25" ht="45">
      <c r="A252" s="1">
        <v>3</v>
      </c>
      <c r="B252" s="1" t="s">
        <v>4</v>
      </c>
      <c r="C252" s="1" t="s">
        <v>236</v>
      </c>
      <c r="D252" s="1" t="s">
        <v>230</v>
      </c>
      <c r="E252" s="2">
        <v>620200230408</v>
      </c>
      <c r="F252" s="3">
        <v>30940002310</v>
      </c>
      <c r="G252" s="22">
        <v>41626</v>
      </c>
      <c r="H252" s="49" t="s">
        <v>137</v>
      </c>
      <c r="I252" s="49" t="s">
        <v>137</v>
      </c>
      <c r="J252" s="49"/>
      <c r="K252" s="49"/>
      <c r="L252" s="29"/>
      <c r="P252" s="1" t="s">
        <v>43</v>
      </c>
      <c r="Q252" s="1">
        <v>100</v>
      </c>
      <c r="R252" s="1" t="s">
        <v>138</v>
      </c>
      <c r="S252" s="1" t="s">
        <v>139</v>
      </c>
      <c r="T252" s="1" t="s">
        <v>314</v>
      </c>
      <c r="U252" s="1" t="s">
        <v>129</v>
      </c>
      <c r="V252" s="5">
        <v>12</v>
      </c>
      <c r="W252" s="5">
        <v>27083.333333333336</v>
      </c>
      <c r="X252" s="5">
        <v>325000</v>
      </c>
      <c r="Y252" s="5">
        <f>X252*1.12</f>
        <v>364000.00000000006</v>
      </c>
    </row>
    <row r="253" spans="1:25" ht="45">
      <c r="A253" s="1">
        <v>4</v>
      </c>
      <c r="B253" s="1" t="s">
        <v>4</v>
      </c>
      <c r="C253" s="1" t="s">
        <v>236</v>
      </c>
      <c r="D253" s="1" t="s">
        <v>230</v>
      </c>
      <c r="E253" s="2">
        <v>620200230408</v>
      </c>
      <c r="F253" s="3">
        <v>30940002310</v>
      </c>
      <c r="G253" s="1" t="s">
        <v>494</v>
      </c>
      <c r="H253" s="1" t="s">
        <v>233</v>
      </c>
      <c r="I253" s="1" t="s">
        <v>140</v>
      </c>
      <c r="L253" s="1" t="s">
        <v>234</v>
      </c>
      <c r="M253" s="1" t="s">
        <v>141</v>
      </c>
      <c r="P253" s="1" t="s">
        <v>43</v>
      </c>
      <c r="Q253" s="1">
        <v>80</v>
      </c>
      <c r="R253" s="1" t="s">
        <v>301</v>
      </c>
      <c r="S253" s="1" t="s">
        <v>130</v>
      </c>
      <c r="T253" s="1" t="s">
        <v>315</v>
      </c>
      <c r="U253" s="1" t="s">
        <v>129</v>
      </c>
      <c r="V253" s="5">
        <v>1</v>
      </c>
      <c r="W253" s="5">
        <v>1309615</v>
      </c>
      <c r="X253" s="5">
        <v>1309615</v>
      </c>
      <c r="Y253" s="5">
        <f>X253*1.12</f>
        <v>1466768.8</v>
      </c>
    </row>
    <row r="254" spans="1:25" ht="45">
      <c r="A254" s="1">
        <v>5</v>
      </c>
      <c r="B254" s="1" t="s">
        <v>4</v>
      </c>
      <c r="C254" s="1" t="s">
        <v>236</v>
      </c>
      <c r="D254" s="1" t="s">
        <v>230</v>
      </c>
      <c r="E254" s="2">
        <v>620200230408</v>
      </c>
      <c r="F254" s="3">
        <v>30940002310</v>
      </c>
      <c r="H254" s="1" t="s">
        <v>370</v>
      </c>
      <c r="I254" s="1" t="s">
        <v>142</v>
      </c>
      <c r="L254" s="1" t="s">
        <v>235</v>
      </c>
      <c r="M254" s="1" t="s">
        <v>143</v>
      </c>
      <c r="P254" s="1" t="s">
        <v>43</v>
      </c>
      <c r="Q254" s="1">
        <v>100</v>
      </c>
      <c r="R254" s="1" t="s">
        <v>138</v>
      </c>
      <c r="S254" s="1" t="s">
        <v>316</v>
      </c>
      <c r="T254" s="1" t="s">
        <v>317</v>
      </c>
      <c r="U254" s="1" t="s">
        <v>129</v>
      </c>
      <c r="V254" s="5">
        <v>1</v>
      </c>
      <c r="W254" s="5">
        <v>1953999.9999999998</v>
      </c>
      <c r="X254" s="5">
        <v>1953999.9999999998</v>
      </c>
      <c r="Y254" s="5">
        <f>X254*1.12</f>
        <v>2188480</v>
      </c>
    </row>
    <row r="255" spans="1:25" ht="15">
      <c r="A255" s="118" t="s">
        <v>584</v>
      </c>
      <c r="B255" s="118"/>
      <c r="C255" s="118"/>
      <c r="D255" s="118"/>
      <c r="E255" s="118"/>
      <c r="X255" s="21">
        <f>X254+X253+X252+X251+X250</f>
        <v>8261815</v>
      </c>
      <c r="Y255" s="21">
        <f>Y254+Y253+Y252+Y251+Y250</f>
        <v>9253232.8</v>
      </c>
    </row>
    <row r="258" spans="1:28" s="4" customFormat="1" ht="15">
      <c r="A258" s="122" t="s">
        <v>591</v>
      </c>
      <c r="B258" s="123"/>
      <c r="E258" s="50"/>
      <c r="F258" s="20"/>
      <c r="H258" s="1"/>
      <c r="O258" s="1"/>
      <c r="W258" s="21"/>
      <c r="X258" s="21">
        <f>X255+X248+X240</f>
        <v>194951785.24714285</v>
      </c>
      <c r="Y258" s="21">
        <f>Y255+Y248+Y240</f>
        <v>218345999.47680002</v>
      </c>
      <c r="Z258" s="11"/>
      <c r="AA258" s="11"/>
      <c r="AB258" s="11"/>
    </row>
  </sheetData>
  <sheetProtection/>
  <autoFilter ref="A34:Y258"/>
  <mergeCells count="76">
    <mergeCell ref="U26:Y26"/>
    <mergeCell ref="U27:Y27"/>
    <mergeCell ref="S76:S138"/>
    <mergeCell ref="S146:S222"/>
    <mergeCell ref="R146:R222"/>
    <mergeCell ref="R140:R143"/>
    <mergeCell ref="S37:S43"/>
    <mergeCell ref="S44:S57"/>
    <mergeCell ref="R76:R138"/>
    <mergeCell ref="S58:S67"/>
    <mergeCell ref="P76:P138"/>
    <mergeCell ref="P71:P74"/>
    <mergeCell ref="R71:R74"/>
    <mergeCell ref="S140:S143"/>
    <mergeCell ref="A258:B258"/>
    <mergeCell ref="A241:E241"/>
    <mergeCell ref="A240:E240"/>
    <mergeCell ref="A161:F161"/>
    <mergeCell ref="A216:F216"/>
    <mergeCell ref="S71:S74"/>
    <mergeCell ref="A255:E255"/>
    <mergeCell ref="A152:F152"/>
    <mergeCell ref="A139:E139"/>
    <mergeCell ref="A144:F144"/>
    <mergeCell ref="A223:F223"/>
    <mergeCell ref="A36:E36"/>
    <mergeCell ref="A201:F201"/>
    <mergeCell ref="A195:F195"/>
    <mergeCell ref="A75:E75"/>
    <mergeCell ref="A145:E145"/>
    <mergeCell ref="A249:E249"/>
    <mergeCell ref="A175:F175"/>
    <mergeCell ref="A70:E70"/>
    <mergeCell ref="A248:E248"/>
    <mergeCell ref="A68:E68"/>
    <mergeCell ref="A35:B35"/>
    <mergeCell ref="B238:B239"/>
    <mergeCell ref="C238:C239"/>
    <mergeCell ref="D238:D239"/>
    <mergeCell ref="E238:E239"/>
    <mergeCell ref="U2:W2"/>
    <mergeCell ref="U3:Y3"/>
    <mergeCell ref="U6:Y6"/>
    <mergeCell ref="U9:Y9"/>
    <mergeCell ref="U8:Y8"/>
    <mergeCell ref="U11:Y11"/>
    <mergeCell ref="U12:Y12"/>
    <mergeCell ref="U20:Y20"/>
    <mergeCell ref="P146:P222"/>
    <mergeCell ref="U5:Y5"/>
    <mergeCell ref="R37:R43"/>
    <mergeCell ref="R44:R57"/>
    <mergeCell ref="R58:R67"/>
    <mergeCell ref="A30:Y30"/>
    <mergeCell ref="V19:W19"/>
    <mergeCell ref="P140:P143"/>
    <mergeCell ref="U14:Y14"/>
    <mergeCell ref="P37:P43"/>
    <mergeCell ref="P58:P67"/>
    <mergeCell ref="P44:P57"/>
    <mergeCell ref="U17:Y17"/>
    <mergeCell ref="U18:Y18"/>
    <mergeCell ref="U15:Y15"/>
    <mergeCell ref="U21:Y21"/>
    <mergeCell ref="U23:Y23"/>
    <mergeCell ref="U24:Y24"/>
    <mergeCell ref="F238:F239"/>
    <mergeCell ref="S238:S239"/>
    <mergeCell ref="T238:T239"/>
    <mergeCell ref="R238:R239"/>
    <mergeCell ref="A238:A239"/>
    <mergeCell ref="G238:G239"/>
    <mergeCell ref="H238:H239"/>
    <mergeCell ref="I238:I239"/>
    <mergeCell ref="P238:P239"/>
    <mergeCell ref="Q238:Q239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esenalina</cp:lastModifiedBy>
  <cp:lastPrinted>2010-08-18T05:59:41Z</cp:lastPrinted>
  <dcterms:created xsi:type="dcterms:W3CDTF">2009-07-31T12:59:48Z</dcterms:created>
  <dcterms:modified xsi:type="dcterms:W3CDTF">2010-10-05T06:22:18Z</dcterms:modified>
  <cp:category/>
  <cp:version/>
  <cp:contentType/>
  <cp:contentStatus/>
</cp:coreProperties>
</file>